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6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tables/table4.xml" ContentType="application/vnd.openxmlformats-officedocument.spreadsheetml.table+xml"/>
  <Override PartName="/xl/comments1.xml" ContentType="application/vnd.openxmlformats-officedocument.spreadsheetml.comments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HP book\Downloads\"/>
    </mc:Choice>
  </mc:AlternateContent>
  <bookViews>
    <workbookView xWindow="0" yWindow="0" windowWidth="23040" windowHeight="9384" tabRatio="904" activeTab="5"/>
  </bookViews>
  <sheets>
    <sheet name="ZADATAK 1 (4.)" sheetId="7" r:id="rId1"/>
    <sheet name="ZADATAK 1 (3.)" sheetId="6" r:id="rId2"/>
    <sheet name="USPJEH UCENIKA " sheetId="8" r:id="rId3"/>
    <sheet name="Uspjeh ucenika skole" sheetId="9" r:id="rId4"/>
    <sheet name="KLIMA DIJAGRAMA PO VALTERU" sheetId="10" r:id="rId5"/>
    <sheet name="ZADACI Grafikoni" sheetId="1" r:id="rId6"/>
    <sheet name="turisticka agencija" sheetId="3" r:id="rId7"/>
    <sheet name="tabela" sheetId="4" r:id="rId8"/>
  </sheets>
  <calcPr calcId="162913"/>
</workbook>
</file>

<file path=xl/calcChain.xml><?xml version="1.0" encoding="utf-8"?>
<calcChain xmlns="http://schemas.openxmlformats.org/spreadsheetml/2006/main">
  <c r="H13" i="1" l="1"/>
  <c r="D28" i="3" l="1"/>
  <c r="F28" i="3"/>
  <c r="H28" i="3"/>
  <c r="C28" i="3"/>
  <c r="K34" i="3"/>
  <c r="J9" i="3"/>
  <c r="J28" i="3" s="1"/>
  <c r="J10" i="3"/>
  <c r="J11" i="3"/>
  <c r="J12" i="3"/>
  <c r="J13" i="3"/>
  <c r="J14" i="3"/>
  <c r="J15" i="3"/>
  <c r="J16" i="3"/>
  <c r="J17" i="3"/>
  <c r="J18" i="3"/>
  <c r="J19" i="3"/>
  <c r="J20" i="3"/>
  <c r="J21" i="3"/>
  <c r="J22" i="3"/>
  <c r="J23" i="3"/>
  <c r="J24" i="3"/>
  <c r="G9" i="3"/>
  <c r="I9" i="3"/>
  <c r="K9" i="3" s="1"/>
  <c r="I13" i="3"/>
  <c r="K13" i="3" s="1"/>
  <c r="L13" i="3" s="1"/>
  <c r="M13" i="3" s="1"/>
  <c r="I17" i="3"/>
  <c r="K17" i="3" s="1"/>
  <c r="I21" i="3"/>
  <c r="K21" i="3" s="1"/>
  <c r="L21" i="3" s="1"/>
  <c r="M21" i="3" s="1"/>
  <c r="E10" i="3"/>
  <c r="K37" i="3" s="1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9" i="3"/>
  <c r="K36" i="3" s="1"/>
  <c r="G10" i="3"/>
  <c r="I10" i="3" s="1"/>
  <c r="G11" i="3"/>
  <c r="I11" i="3" s="1"/>
  <c r="G12" i="3"/>
  <c r="I12" i="3"/>
  <c r="K12" i="3" s="1"/>
  <c r="G13" i="3"/>
  <c r="G14" i="3"/>
  <c r="I14" i="3" s="1"/>
  <c r="G15" i="3"/>
  <c r="I15" i="3" s="1"/>
  <c r="G16" i="3"/>
  <c r="I16" i="3"/>
  <c r="K16" i="3" s="1"/>
  <c r="G17" i="3"/>
  <c r="G18" i="3"/>
  <c r="I18" i="3" s="1"/>
  <c r="G19" i="3"/>
  <c r="I19" i="3" s="1"/>
  <c r="G20" i="3"/>
  <c r="I20" i="3"/>
  <c r="K20" i="3" s="1"/>
  <c r="G21" i="3"/>
  <c r="G22" i="3"/>
  <c r="I22" i="3" s="1"/>
  <c r="G23" i="3"/>
  <c r="I23" i="3" s="1"/>
  <c r="G24" i="3"/>
  <c r="I24" i="3"/>
  <c r="K24" i="3" s="1"/>
  <c r="H14" i="1"/>
  <c r="H15" i="1"/>
  <c r="C16" i="1"/>
  <c r="D16" i="1"/>
  <c r="E16" i="1"/>
  <c r="F16" i="1"/>
  <c r="G16" i="1"/>
  <c r="B16" i="1"/>
  <c r="G17" i="4"/>
  <c r="G30" i="4"/>
  <c r="G24" i="4"/>
  <c r="G14" i="4"/>
  <c r="G22" i="4"/>
  <c r="G23" i="4"/>
  <c r="G26" i="4"/>
  <c r="G28" i="4"/>
  <c r="G29" i="4"/>
  <c r="G15" i="4"/>
  <c r="G16" i="4"/>
  <c r="G41" i="4"/>
  <c r="G31" i="4"/>
  <c r="G32" i="4"/>
  <c r="G33" i="4"/>
  <c r="G19" i="4"/>
  <c r="G37" i="4"/>
  <c r="G39" i="4"/>
  <c r="G27" i="4"/>
  <c r="G20" i="4"/>
  <c r="G34" i="4"/>
  <c r="G38" i="4"/>
  <c r="G36" i="4"/>
  <c r="G40" i="4"/>
  <c r="G35" i="4"/>
  <c r="G25" i="4"/>
  <c r="G13" i="4"/>
  <c r="G18" i="4"/>
  <c r="G21" i="4"/>
  <c r="G33" i="1"/>
  <c r="F33" i="1"/>
  <c r="E33" i="1"/>
  <c r="D33" i="1"/>
  <c r="C33" i="1"/>
  <c r="B33" i="1"/>
  <c r="K22" i="3" l="1"/>
  <c r="L22" i="3" s="1"/>
  <c r="M22" i="3" s="1"/>
  <c r="K14" i="3"/>
  <c r="L14" i="3" s="1"/>
  <c r="M14" i="3" s="1"/>
  <c r="K11" i="3"/>
  <c r="L11" i="3" s="1"/>
  <c r="M11" i="3" s="1"/>
  <c r="L23" i="3"/>
  <c r="M23" i="3" s="1"/>
  <c r="K23" i="3"/>
  <c r="L10" i="3"/>
  <c r="M10" i="3" s="1"/>
  <c r="K10" i="3"/>
  <c r="K28" i="3" s="1"/>
  <c r="L19" i="3"/>
  <c r="M19" i="3" s="1"/>
  <c r="K19" i="3"/>
  <c r="L18" i="3"/>
  <c r="M18" i="3" s="1"/>
  <c r="K18" i="3"/>
  <c r="L15" i="3"/>
  <c r="M15" i="3" s="1"/>
  <c r="K15" i="3"/>
  <c r="G28" i="3"/>
  <c r="L9" i="3"/>
  <c r="L24" i="3"/>
  <c r="M24" i="3" s="1"/>
  <c r="L20" i="3"/>
  <c r="M20" i="3" s="1"/>
  <c r="L16" i="3"/>
  <c r="M16" i="3" s="1"/>
  <c r="L12" i="3"/>
  <c r="M12" i="3" s="1"/>
  <c r="I28" i="3"/>
  <c r="E28" i="3"/>
  <c r="L17" i="3"/>
  <c r="M17" i="3" s="1"/>
  <c r="L28" i="3" l="1"/>
  <c r="M9" i="3"/>
  <c r="K33" i="3"/>
  <c r="K31" i="3" l="1"/>
  <c r="M28" i="3"/>
  <c r="K32" i="3"/>
</calcChain>
</file>

<file path=xl/comments1.xml><?xml version="1.0" encoding="utf-8"?>
<comments xmlns="http://schemas.openxmlformats.org/spreadsheetml/2006/main">
  <authors>
    <author>home</author>
    <author>Ekonomska Skola</author>
    <author>HP book</author>
    <author>MES</author>
  </authors>
  <commentList>
    <comment ref="A8" authorId="0" shapeId="0">
      <text>
        <r>
          <rPr>
            <b/>
            <sz val="9"/>
            <color indexed="81"/>
            <rFont val="Tahoma"/>
            <family val="2"/>
          </rPr>
          <t>home:</t>
        </r>
        <r>
          <rPr>
            <sz val="9"/>
            <color indexed="81"/>
            <rFont val="Tahoma"/>
            <family val="2"/>
          </rPr>
          <t xml:space="preserve">
Visina ovog reda je 55
Visina redova od 3. do 22. je 15</t>
        </r>
      </text>
    </comment>
    <comment ref="E8" authorId="1" shapeId="0">
      <text>
        <r>
          <rPr>
            <sz val="8"/>
            <color indexed="81"/>
            <rFont val="Tahoma"/>
            <family val="2"/>
          </rPr>
          <t>Agencija BG + Agencija NS</t>
        </r>
      </text>
    </comment>
    <comment ref="G8" authorId="0" shapeId="0">
      <text>
        <r>
          <rPr>
            <b/>
            <sz val="9"/>
            <color indexed="81"/>
            <rFont val="Tahoma"/>
            <family val="2"/>
          </rPr>
          <t>home:</t>
        </r>
        <r>
          <rPr>
            <sz val="9"/>
            <color indexed="81"/>
            <rFont val="Tahoma"/>
            <family val="2"/>
          </rPr>
          <t xml:space="preserve">
Devizni deo cene u eurima * kurs eura (ćelija B24)
Koristiti apsolutno adresiranje</t>
        </r>
      </text>
    </comment>
    <comment ref="I8" authorId="1" shapeId="0">
      <text>
        <r>
          <rPr>
            <sz val="8"/>
            <color indexed="81"/>
            <rFont val="Tahoma"/>
            <family val="2"/>
          </rPr>
          <t>(Devizni deo cene u dinarima + dinarski deo cene) * Ukupan broj putnika</t>
        </r>
      </text>
    </comment>
    <comment ref="J8" authorId="1" shapeId="0">
      <text>
        <r>
          <rPr>
            <sz val="8"/>
            <color indexed="81"/>
            <rFont val="Tahoma"/>
            <family val="2"/>
          </rPr>
          <t>Procenat marže za:
Evropske metropole je 20%
a za Leto - Grčka je 15%
Koristiti funkciju IF</t>
        </r>
      </text>
    </comment>
    <comment ref="K8" authorId="1" shapeId="0">
      <text>
        <r>
          <rPr>
            <sz val="8"/>
            <color indexed="81"/>
            <rFont val="Tahoma"/>
            <family val="2"/>
          </rPr>
          <t>Ukupna vrednost * Procenat marže</t>
        </r>
      </text>
    </comment>
    <comment ref="L8" authorId="1" shapeId="0">
      <text>
        <r>
          <rPr>
            <sz val="8"/>
            <color indexed="81"/>
            <rFont val="Tahoma"/>
            <family val="2"/>
          </rPr>
          <t>Ukupna vrednost + Iznos marže</t>
        </r>
      </text>
    </comment>
    <comment ref="M8" authorId="1" shapeId="0">
      <text>
        <r>
          <rPr>
            <sz val="8"/>
            <color indexed="81"/>
            <rFont val="Tahoma"/>
            <family val="2"/>
          </rPr>
          <t>Vrednost aranžmana / ukupan broj putnika</t>
        </r>
      </text>
    </comment>
    <comment ref="C28" authorId="2" shapeId="0">
      <text>
        <r>
          <rPr>
            <b/>
            <sz val="9"/>
            <color indexed="81"/>
            <rFont val="Tahoma"/>
            <family val="2"/>
          </rPr>
          <t>HP book:</t>
        </r>
        <r>
          <rPr>
            <sz val="9"/>
            <color indexed="81"/>
            <rFont val="Tahoma"/>
            <family val="2"/>
          </rPr>
          <t xml:space="preserve">
sum(C10,C28)</t>
        </r>
      </text>
    </comment>
    <comment ref="K31" authorId="3" shapeId="0">
      <text>
        <r>
          <rPr>
            <b/>
            <sz val="8"/>
            <color indexed="81"/>
            <rFont val="Tahoma"/>
            <family val="2"/>
            <charset val="204"/>
          </rPr>
          <t>MES:</t>
        </r>
        <r>
          <rPr>
            <sz val="8"/>
            <color indexed="81"/>
            <rFont val="Tahoma"/>
            <family val="2"/>
            <charset val="204"/>
          </rPr>
          <t xml:space="preserve">
average</t>
        </r>
      </text>
    </comment>
    <comment ref="K32" authorId="3" shapeId="0">
      <text>
        <r>
          <rPr>
            <b/>
            <sz val="8"/>
            <color indexed="81"/>
            <rFont val="Tahoma"/>
            <family val="2"/>
            <charset val="204"/>
          </rPr>
          <t>MES:</t>
        </r>
        <r>
          <rPr>
            <sz val="8"/>
            <color indexed="81"/>
            <rFont val="Tahoma"/>
            <family val="2"/>
            <charset val="204"/>
          </rPr>
          <t xml:space="preserve">
max</t>
        </r>
      </text>
    </comment>
    <comment ref="K33" authorId="3" shapeId="0">
      <text>
        <r>
          <rPr>
            <b/>
            <sz val="8"/>
            <color indexed="81"/>
            <rFont val="Tahoma"/>
            <family val="2"/>
            <charset val="204"/>
          </rPr>
          <t>MES:</t>
        </r>
        <r>
          <rPr>
            <sz val="8"/>
            <color indexed="81"/>
            <rFont val="Tahoma"/>
            <family val="2"/>
            <charset val="204"/>
          </rPr>
          <t xml:space="preserve">
sumif</t>
        </r>
      </text>
    </comment>
    <comment ref="K34" authorId="3" shapeId="0">
      <text>
        <r>
          <rPr>
            <b/>
            <sz val="8"/>
            <color indexed="81"/>
            <rFont val="Tahoma"/>
            <family val="2"/>
            <charset val="204"/>
          </rPr>
          <t>MES:</t>
        </r>
        <r>
          <rPr>
            <sz val="8"/>
            <color indexed="81"/>
            <rFont val="Tahoma"/>
            <family val="2"/>
            <charset val="204"/>
          </rPr>
          <t xml:space="preserve">
countif</t>
        </r>
      </text>
    </comment>
    <comment ref="K36" authorId="3" shapeId="0">
      <text>
        <r>
          <rPr>
            <b/>
            <sz val="8"/>
            <color indexed="81"/>
            <rFont val="Tahoma"/>
            <family val="2"/>
            <charset val="204"/>
          </rPr>
          <t>MES:</t>
        </r>
        <r>
          <rPr>
            <sz val="8"/>
            <color indexed="81"/>
            <rFont val="Tahoma"/>
            <family val="2"/>
            <charset val="204"/>
          </rPr>
          <t xml:space="preserve">
sumif</t>
        </r>
      </text>
    </comment>
  </commentList>
</comments>
</file>

<file path=xl/sharedStrings.xml><?xml version="1.0" encoding="utf-8"?>
<sst xmlns="http://schemas.openxmlformats.org/spreadsheetml/2006/main" count="236" uniqueCount="137">
  <si>
    <t>ZADATAK 1</t>
  </si>
  <si>
    <t>1. Formatirati sledeću tabelu ( po svom izboru):</t>
  </si>
  <si>
    <t>Potrošnja struje u pojedinim gradovima po mesecima (u milionima KW)</t>
  </si>
  <si>
    <t>Column1</t>
  </si>
  <si>
    <t>jan</t>
  </si>
  <si>
    <t>feb</t>
  </si>
  <si>
    <t>mar</t>
  </si>
  <si>
    <t>apr</t>
  </si>
  <si>
    <t>maj</t>
  </si>
  <si>
    <t>jun</t>
  </si>
  <si>
    <t>Ukp. Potrosnja struje po gradovima</t>
  </si>
  <si>
    <t>Beograd</t>
  </si>
  <si>
    <t>Ub</t>
  </si>
  <si>
    <t>Kotor</t>
  </si>
  <si>
    <t>Ukp. Potrosnja struje po mjesecima</t>
  </si>
  <si>
    <t>2. Izračunati ukupnu potrošnju struje po mesecima, po gradovima i za sve mesece i sve gradove.</t>
  </si>
  <si>
    <t>3. Prikazati stubićima ukupnu potrošnju struje po mesecima. Na posebnom lstu radne sveske (koristeci tipku F11)</t>
  </si>
  <si>
    <r>
      <t xml:space="preserve">4. Prikazati stubićima potrošnju struje po mesecima i po gradovima (F11). U naslovu upisati </t>
    </r>
    <r>
      <rPr>
        <b/>
        <sz val="10"/>
        <rFont val="Arial"/>
        <family val="2"/>
      </rPr>
      <t>Potrosnja struje po mjesecima</t>
    </r>
  </si>
  <si>
    <t>ZADATAK 2</t>
  </si>
  <si>
    <t>1. Formirati tabelu ( po svom izboru):</t>
  </si>
  <si>
    <t>Uspeh učenika škole NN po odeljenjima</t>
  </si>
  <si>
    <t>ocjena_dajka/ odjeljenje</t>
  </si>
  <si>
    <t>IV1</t>
  </si>
  <si>
    <t>IV2</t>
  </si>
  <si>
    <t>IV3</t>
  </si>
  <si>
    <t>IV4</t>
  </si>
  <si>
    <t>IV5</t>
  </si>
  <si>
    <t>IV6</t>
  </si>
  <si>
    <t>odličnih</t>
  </si>
  <si>
    <t>vrlodobrih</t>
  </si>
  <si>
    <t>dobrih</t>
  </si>
  <si>
    <t>dovoljnih</t>
  </si>
  <si>
    <t>nedovoljnih</t>
  </si>
  <si>
    <t>SVEGA</t>
  </si>
  <si>
    <t>2. Strukturnim krugom prikazati uspjeh učenika odeljenja IV6 na posebnom listu radne sveske (F11)</t>
  </si>
  <si>
    <t>3. Strukturnim stubićima prikazati uspjeh učenika cijele škole</t>
  </si>
  <si>
    <t>4. U oba grafikona u dijelu predviđenom za naslov  ( Chart Tite)  upusati odgovarajuce naslove.</t>
  </si>
  <si>
    <t>ZADATAK 3</t>
  </si>
  <si>
    <t>Formatirati  sledeću tabelu (po svom izboru) i napraviti grafikon  koriteci Pie (Kao na Sl. 1). Oznaciiti u tom dijagramu naslov i vrijednosti prodaje ...    smjestiti ga u prazno polje  tabele</t>
  </si>
  <si>
    <t>FIRMA</t>
  </si>
  <si>
    <t>% PRODAJE AUTOMOBILA U EVROPI (april 2000.)</t>
  </si>
  <si>
    <t>KOREJSKI</t>
  </si>
  <si>
    <t>DAJMLER KRAJSLER</t>
  </si>
  <si>
    <t>BMW</t>
  </si>
  <si>
    <t>FIAT</t>
  </si>
  <si>
    <t>FORD</t>
  </si>
  <si>
    <t>JAPANSKI</t>
  </si>
  <si>
    <t>RENO</t>
  </si>
  <si>
    <t>DŽENERAL MOTORS</t>
  </si>
  <si>
    <t>PSA (PEZO, SITROEN)</t>
  </si>
  <si>
    <t>FOLKSVAGEN</t>
  </si>
  <si>
    <t>Slika 1.</t>
  </si>
  <si>
    <t>ZADATAK 4</t>
  </si>
  <si>
    <t>Na osnovu podataka iz tabele:</t>
  </si>
  <si>
    <t>MESEC</t>
  </si>
  <si>
    <t>SREDNJA MESEČNA TEMPERATURA</t>
  </si>
  <si>
    <t>MESEČNE KOLIČINE PADAVINA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</si>
  <si>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</si>
  <si>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</si>
  <si>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</si>
  <si>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</si>
  <si>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</si>
  <si>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</si>
  <si>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</si>
  <si>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</si>
  <si>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</si>
  <si>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</si>
  <si>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</si>
  <si>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</si>
  <si>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izraditi sledeći dijagram:</t>
  </si>
  <si>
    <t>1. Izracunati nedostajuće podatke u tabeli. (U celijama gdje su upisani nazivi kolona u komentarima su data upustva za izračunavanje praznih kolona)</t>
  </si>
  <si>
    <r>
      <t xml:space="preserve">2. Red </t>
    </r>
    <r>
      <rPr>
        <b/>
        <sz val="12"/>
        <rFont val="Arial"/>
        <family val="2"/>
        <charset val="204"/>
      </rPr>
      <t xml:space="preserve">Ukupno: svaka ćelija  ovog reda pretstavlja zbir prethodnih virijednosti celija  kolona tabele ukoliko su podaci brojnog tipa. </t>
    </r>
  </si>
  <si>
    <r>
      <t xml:space="preserve">3. Popuniti odgovarajuce podatke u dijelu </t>
    </r>
    <r>
      <rPr>
        <b/>
        <sz val="12"/>
        <rFont val="Arial"/>
        <family val="2"/>
        <charset val="204"/>
      </rPr>
      <t>Pitanja:</t>
    </r>
  </si>
  <si>
    <t xml:space="preserve">Tabela 1. </t>
  </si>
  <si>
    <t>Tip aranžmana</t>
  </si>
  <si>
    <t>Destinacija</t>
  </si>
  <si>
    <t>Agencija BG (broj putnika)</t>
  </si>
  <si>
    <t>Agencija NS (broj putnika)</t>
  </si>
  <si>
    <t>Ukupan broj putnika</t>
  </si>
  <si>
    <t>Devizni dio cijene (euro)</t>
  </si>
  <si>
    <t>Devizni dio cijene (din)</t>
  </si>
  <si>
    <t>Dinarski dio cijene</t>
  </si>
  <si>
    <t>Ukupna Vrijednost</t>
  </si>
  <si>
    <t>Procenat marže</t>
  </si>
  <si>
    <t>Iznos marže</t>
  </si>
  <si>
    <t>Vrijednost aranžmana</t>
  </si>
  <si>
    <t>MP cijena aranžmana</t>
  </si>
  <si>
    <t>Evropske metropole</t>
  </si>
  <si>
    <t>Prag</t>
  </si>
  <si>
    <t>Leto - Grčka</t>
  </si>
  <si>
    <t>Pefkohori</t>
  </si>
  <si>
    <t>Asprovalta</t>
  </si>
  <si>
    <t>Budimpešta</t>
  </si>
  <si>
    <t>Nei Pori</t>
  </si>
  <si>
    <t>Rim</t>
  </si>
  <si>
    <t>Ukupno:</t>
  </si>
  <si>
    <t>Kurs eura:</t>
  </si>
  <si>
    <t>Pitanja:</t>
  </si>
  <si>
    <t>Prosečna MP cijena aranžmana je:</t>
  </si>
  <si>
    <t>Najveća MP cijena aranžmana je:</t>
  </si>
  <si>
    <t>Ukupna Vrijednost aranžmana za Evropske metropole je:</t>
  </si>
  <si>
    <t>Broj putovanja u Prag je:</t>
  </si>
  <si>
    <t>Ukupan broj putnika je:</t>
  </si>
  <si>
    <t xml:space="preserve">Zadatak: </t>
  </si>
  <si>
    <t>1. Formatirati tabelu (izgled tabele po svom izboru). I</t>
  </si>
  <si>
    <t>2. Podesiti sortiranje i filetere  po koloni po sopstvenom  izboru. Napisati u tekstu sta ste izabrali da  sortirate  i filtere  (Ukoliko vam nedostaju ideje mozete koristiti filtere i sprtiranje kao sa casa)</t>
  </si>
  <si>
    <r>
      <t xml:space="preserve">3. U dijlu radnog lista </t>
    </r>
    <r>
      <rPr>
        <b/>
        <sz val="10"/>
        <rFont val="Arial"/>
        <family val="2"/>
      </rPr>
      <t>Uređeno</t>
    </r>
    <r>
      <rPr>
        <sz val="10"/>
        <rFont val="Arial"/>
        <family val="2"/>
      </rPr>
      <t xml:space="preserve"> napisati po cemu  ste sortiranji i koje ste filter ili filtere  primijenili.</t>
    </r>
  </si>
  <si>
    <t xml:space="preserve">TEKSTILNA INDUSTRIJA </t>
  </si>
  <si>
    <t>Spisak kupaca i vrednosti isporuka u dinarima</t>
  </si>
  <si>
    <t>Datum:</t>
  </si>
  <si>
    <t>POSLEDNJA ISPORUKA</t>
  </si>
  <si>
    <t xml:space="preserve">Urađeno: </t>
  </si>
  <si>
    <t>Br.</t>
  </si>
  <si>
    <t>Kupac</t>
  </si>
  <si>
    <t>Mjesto</t>
  </si>
  <si>
    <t>Datum</t>
  </si>
  <si>
    <t>Roba</t>
  </si>
  <si>
    <t>Iznos</t>
  </si>
  <si>
    <t>Kasni</t>
  </si>
  <si>
    <t>Sortiranje:</t>
  </si>
  <si>
    <t>od najmanjeg do najveceg</t>
  </si>
  <si>
    <t>Ateks</t>
  </si>
  <si>
    <t>Herceg N.</t>
  </si>
  <si>
    <t>flanel</t>
  </si>
  <si>
    <t>Filteri:</t>
  </si>
  <si>
    <t>tabela prikazuje podatke od najnovijeg do najstarijeg</t>
  </si>
  <si>
    <t>Podgorica</t>
  </si>
  <si>
    <t>somot</t>
  </si>
  <si>
    <t>Centar</t>
  </si>
  <si>
    <t>platno</t>
  </si>
  <si>
    <t>Cetinje</t>
  </si>
  <si>
    <t>Ulcinj</t>
  </si>
  <si>
    <t>svila</t>
  </si>
  <si>
    <t>Budva</t>
  </si>
  <si>
    <t>Beta</t>
  </si>
  <si>
    <t>Bar</t>
  </si>
  <si>
    <t>Tekstil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</si>
</sst>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3">
    <font>
      <sz val="10"/>
      <name val="Arial"/>
    </font>
    <font>
      <i/>
      <sz val="10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Arial"/>
      <family val="2"/>
      <charset val="204"/>
    </font>
    <font>
      <sz val="1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  <charset val="204"/>
    </font>
    <font>
      <sz val="8"/>
      <color indexed="81"/>
      <name val="Tahoma"/>
      <family val="2"/>
      <charset val="204"/>
    </font>
    <font>
      <b/>
      <sz val="14"/>
      <name val="YU_Amerigo"/>
      <family val="2"/>
    </font>
    <font>
      <sz val="14"/>
      <name val="YU_Amerigo"/>
      <family val="2"/>
    </font>
    <font>
      <sz val="12"/>
      <name val="YU_Amerigo"/>
      <family val="2"/>
    </font>
    <font>
      <b/>
      <sz val="11"/>
      <name val="Arial"/>
      <family val="2"/>
    </font>
    <font>
      <b/>
      <sz val="14"/>
      <name val="Arial"/>
      <family val="2"/>
    </font>
    <font>
      <u/>
      <sz val="10"/>
      <color theme="10"/>
      <name val="Arial"/>
      <family val="2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9"/>
      <name val="Arial"/>
      <family val="2"/>
    </font>
    <font>
      <sz val="11"/>
      <color theme="0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9" fontId="5" fillId="0" borderId="0" applyFont="0" applyFill="0" applyBorder="0" applyAlignment="0" applyProtection="0"/>
    <xf numFmtId="0" fontId="6" fillId="0" borderId="0"/>
    <xf numFmtId="0" fontId="18" fillId="0" borderId="0" applyNumberFormat="0" applyFill="0" applyBorder="0" applyAlignment="0" applyProtection="0"/>
    <xf numFmtId="0" fontId="22" fillId="8" borderId="0" applyNumberFormat="0" applyBorder="0" applyAlignment="0" applyProtection="0"/>
  </cellStyleXfs>
  <cellXfs count="13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5" xfId="0" applyBorder="1" applyAlignment="1">
      <alignment horizontal="center"/>
    </xf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0" fontId="3" fillId="0" borderId="0" xfId="0" applyFont="1"/>
    <xf numFmtId="0" fontId="4" fillId="0" borderId="0" xfId="0" applyFont="1"/>
    <xf numFmtId="0" fontId="1" fillId="0" borderId="0" xfId="0" applyFont="1" applyBorder="1" applyAlignment="1">
      <alignment horizontal="right"/>
    </xf>
    <xf numFmtId="0" fontId="0" fillId="0" borderId="1" xfId="0" applyBorder="1" applyAlignment="1"/>
    <xf numFmtId="164" fontId="0" fillId="0" borderId="1" xfId="0" applyNumberFormat="1" applyBorder="1" applyAlignment="1"/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left"/>
    </xf>
    <xf numFmtId="0" fontId="2" fillId="0" borderId="0" xfId="2" applyFont="1" applyAlignment="1">
      <alignment horizontal="center" vertical="center" wrapText="1"/>
    </xf>
    <xf numFmtId="0" fontId="6" fillId="0" borderId="0" xfId="2" applyAlignment="1"/>
    <xf numFmtId="0" fontId="6" fillId="0" borderId="6" xfId="2" applyBorder="1" applyAlignment="1"/>
    <xf numFmtId="0" fontId="6" fillId="0" borderId="12" xfId="2" applyBorder="1" applyAlignment="1"/>
    <xf numFmtId="0" fontId="6" fillId="0" borderId="13" xfId="2" applyBorder="1" applyAlignment="1"/>
    <xf numFmtId="0" fontId="6" fillId="0" borderId="0" xfId="2" applyBorder="1" applyAlignment="1"/>
    <xf numFmtId="0" fontId="7" fillId="0" borderId="0" xfId="2" applyFont="1" applyBorder="1" applyAlignment="1">
      <alignment horizontal="right"/>
    </xf>
    <xf numFmtId="0" fontId="6" fillId="0" borderId="2" xfId="2" applyBorder="1" applyAlignment="1"/>
    <xf numFmtId="0" fontId="6" fillId="0" borderId="14" xfId="2" applyBorder="1" applyAlignment="1"/>
    <xf numFmtId="0" fontId="6" fillId="0" borderId="3" xfId="2" applyBorder="1" applyAlignment="1"/>
    <xf numFmtId="0" fontId="6" fillId="0" borderId="4" xfId="2" applyBorder="1" applyAlignment="1"/>
    <xf numFmtId="0" fontId="13" fillId="0" borderId="0" xfId="0" applyFont="1" applyAlignment="1">
      <alignment horizontal="left"/>
    </xf>
    <xf numFmtId="0" fontId="0" fillId="0" borderId="0" xfId="0" applyAlignment="1">
      <alignment horizontal="center"/>
    </xf>
    <xf numFmtId="4" fontId="0" fillId="0" borderId="0" xfId="0" applyNumberFormat="1"/>
    <xf numFmtId="0" fontId="14" fillId="0" borderId="0" xfId="0" applyFont="1"/>
    <xf numFmtId="14" fontId="15" fillId="0" borderId="0" xfId="0" applyNumberFormat="1" applyFont="1" applyAlignment="1">
      <alignment horizontal="center"/>
    </xf>
    <xf numFmtId="0" fontId="15" fillId="0" borderId="0" xfId="0" applyFont="1" applyAlignment="1">
      <alignment horizontal="left"/>
    </xf>
    <xf numFmtId="0" fontId="0" fillId="0" borderId="0" xfId="0" quotePrefix="1" applyAlignment="1">
      <alignment horizontal="center"/>
    </xf>
    <xf numFmtId="0" fontId="0" fillId="0" borderId="0" xfId="0" applyAlignment="1"/>
    <xf numFmtId="0" fontId="2" fillId="0" borderId="1" xfId="2" applyFont="1" applyBorder="1" applyAlignment="1"/>
    <xf numFmtId="0" fontId="17" fillId="0" borderId="11" xfId="2" applyFont="1" applyBorder="1" applyAlignment="1"/>
    <xf numFmtId="0" fontId="2" fillId="0" borderId="0" xfId="2" applyFont="1" applyAlignment="1"/>
    <xf numFmtId="0" fontId="18" fillId="0" borderId="0" xfId="3"/>
    <xf numFmtId="0" fontId="4" fillId="0" borderId="0" xfId="2" applyFont="1" applyAlignment="1"/>
    <xf numFmtId="0" fontId="2" fillId="0" borderId="1" xfId="2" applyNumberFormat="1" applyFont="1" applyFill="1" applyBorder="1" applyAlignment="1">
      <alignment horizontal="center"/>
    </xf>
    <xf numFmtId="4" fontId="6" fillId="3" borderId="1" xfId="2" applyNumberFormat="1" applyFill="1" applyBorder="1" applyAlignment="1"/>
    <xf numFmtId="0" fontId="6" fillId="3" borderId="1" xfId="2" applyFill="1" applyBorder="1" applyAlignment="1"/>
    <xf numFmtId="0" fontId="6" fillId="3" borderId="10" xfId="2" applyFill="1" applyBorder="1" applyAlignment="1"/>
    <xf numFmtId="0" fontId="19" fillId="0" borderId="0" xfId="2" applyFont="1" applyAlignment="1"/>
    <xf numFmtId="0" fontId="3" fillId="0" borderId="0" xfId="0" applyFont="1" applyAlignment="1">
      <alignment horizontal="center"/>
    </xf>
    <xf numFmtId="4" fontId="3" fillId="0" borderId="0" xfId="0" applyNumberFormat="1" applyFont="1"/>
    <xf numFmtId="0" fontId="3" fillId="0" borderId="0" xfId="0" applyFont="1" applyAlignment="1"/>
    <xf numFmtId="0" fontId="2" fillId="4" borderId="1" xfId="0" applyFont="1" applyFill="1" applyBorder="1" applyAlignment="1">
      <alignment horizontal="right" wrapText="1"/>
    </xf>
    <xf numFmtId="0" fontId="0" fillId="0" borderId="9" xfId="0" applyBorder="1"/>
    <xf numFmtId="0" fontId="0" fillId="0" borderId="15" xfId="0" applyBorder="1" applyAlignment="1">
      <alignment horizontal="center"/>
    </xf>
    <xf numFmtId="0" fontId="0" fillId="2" borderId="8" xfId="0" applyFill="1" applyBorder="1"/>
    <xf numFmtId="0" fontId="0" fillId="2" borderId="5" xfId="0" applyFill="1" applyBorder="1" applyAlignment="1">
      <alignment horizontal="center"/>
    </xf>
    <xf numFmtId="0" fontId="0" fillId="2" borderId="20" xfId="0" applyFill="1" applyBorder="1" applyAlignment="1">
      <alignment horizontal="center"/>
    </xf>
    <xf numFmtId="0" fontId="0" fillId="2" borderId="18" xfId="0" applyFill="1" applyBorder="1"/>
    <xf numFmtId="0" fontId="0" fillId="2" borderId="10" xfId="0" applyFill="1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7" xfId="0" applyBorder="1" applyAlignment="1"/>
    <xf numFmtId="0" fontId="0" fillId="0" borderId="24" xfId="0" applyBorder="1" applyAlignment="1"/>
    <xf numFmtId="0" fontId="2" fillId="0" borderId="3" xfId="0" applyFont="1" applyBorder="1" applyAlignment="1"/>
    <xf numFmtId="0" fontId="2" fillId="0" borderId="26" xfId="0" applyFont="1" applyBorder="1" applyAlignment="1">
      <alignment wrapText="1"/>
    </xf>
    <xf numFmtId="0" fontId="0" fillId="0" borderId="25" xfId="0" applyBorder="1" applyAlignment="1"/>
    <xf numFmtId="0" fontId="0" fillId="5" borderId="0" xfId="0" quotePrefix="1" applyFill="1" applyAlignment="1">
      <alignment horizontal="center"/>
    </xf>
    <xf numFmtId="0" fontId="0" fillId="5" borderId="0" xfId="0" applyFill="1" applyAlignment="1">
      <alignment horizontal="left"/>
    </xf>
    <xf numFmtId="0" fontId="0" fillId="5" borderId="0" xfId="0" applyFill="1"/>
    <xf numFmtId="0" fontId="0" fillId="5" borderId="0" xfId="0" applyFill="1" applyAlignment="1">
      <alignment horizontal="center"/>
    </xf>
    <xf numFmtId="4" fontId="0" fillId="5" borderId="0" xfId="0" applyNumberFormat="1" applyFill="1"/>
    <xf numFmtId="0" fontId="2" fillId="7" borderId="1" xfId="2" applyFont="1" applyFill="1" applyBorder="1" applyAlignment="1"/>
    <xf numFmtId="0" fontId="0" fillId="0" borderId="0" xfId="0" applyBorder="1" applyAlignment="1">
      <alignment horizontal="right"/>
    </xf>
    <xf numFmtId="0" fontId="3" fillId="0" borderId="0" xfId="0" applyFont="1" applyAlignment="1">
      <alignment horizontal="left"/>
    </xf>
    <xf numFmtId="0" fontId="2" fillId="0" borderId="9" xfId="2" applyNumberFormat="1" applyFont="1" applyFill="1" applyBorder="1" applyAlignment="1">
      <alignment horizontal="center"/>
    </xf>
    <xf numFmtId="0" fontId="2" fillId="6" borderId="16" xfId="2" applyNumberFormat="1" applyFont="1" applyFill="1" applyBorder="1" applyAlignment="1">
      <alignment horizontal="center" vertical="center"/>
    </xf>
    <xf numFmtId="0" fontId="2" fillId="6" borderId="27" xfId="2" applyNumberFormat="1" applyFont="1" applyFill="1" applyBorder="1" applyAlignment="1">
      <alignment horizontal="center" vertical="center"/>
    </xf>
    <xf numFmtId="0" fontId="2" fillId="6" borderId="5" xfId="2" applyNumberFormat="1" applyFont="1" applyFill="1" applyBorder="1" applyAlignment="1">
      <alignment horizontal="center" vertical="center" wrapText="1"/>
    </xf>
    <xf numFmtId="0" fontId="2" fillId="6" borderId="19" xfId="2" applyNumberFormat="1" applyFont="1" applyFill="1" applyBorder="1" applyAlignment="1">
      <alignment horizontal="center" vertical="center" wrapText="1"/>
    </xf>
    <xf numFmtId="0" fontId="4" fillId="6" borderId="18" xfId="2" applyNumberFormat="1" applyFont="1" applyFill="1" applyBorder="1" applyAlignment="1">
      <alignment vertical="center"/>
    </xf>
    <xf numFmtId="0" fontId="4" fillId="6" borderId="10" xfId="2" applyNumberFormat="1" applyFont="1" applyFill="1" applyBorder="1" applyAlignment="1">
      <alignment horizontal="center" vertical="center"/>
    </xf>
    <xf numFmtId="0" fontId="4" fillId="6" borderId="17" xfId="2" applyNumberFormat="1" applyFont="1" applyFill="1" applyBorder="1" applyAlignment="1">
      <alignment horizontal="center" vertical="center"/>
    </xf>
    <xf numFmtId="0" fontId="6" fillId="0" borderId="0" xfId="2"/>
    <xf numFmtId="0" fontId="22" fillId="8" borderId="21" xfId="4" applyBorder="1" applyAlignment="1">
      <alignment horizontal="center"/>
    </xf>
    <xf numFmtId="0" fontId="22" fillId="8" borderId="22" xfId="4" applyBorder="1" applyAlignment="1">
      <alignment horizontal="center"/>
    </xf>
    <xf numFmtId="4" fontId="22" fillId="8" borderId="22" xfId="4" applyNumberFormat="1" applyBorder="1" applyAlignment="1">
      <alignment horizontal="center"/>
    </xf>
    <xf numFmtId="0" fontId="22" fillId="8" borderId="23" xfId="4" applyBorder="1" applyAlignment="1">
      <alignment horizontal="center"/>
    </xf>
    <xf numFmtId="0" fontId="22" fillId="8" borderId="8" xfId="4" quotePrefix="1" applyBorder="1" applyAlignment="1">
      <alignment horizontal="center"/>
    </xf>
    <xf numFmtId="0" fontId="22" fillId="8" borderId="5" xfId="4" applyBorder="1" applyAlignment="1">
      <alignment horizontal="left"/>
    </xf>
    <xf numFmtId="0" fontId="22" fillId="8" borderId="5" xfId="4" applyBorder="1"/>
    <xf numFmtId="14" fontId="22" fillId="8" borderId="5" xfId="4" applyNumberFormat="1" applyBorder="1"/>
    <xf numFmtId="0" fontId="22" fillId="8" borderId="5" xfId="4" applyBorder="1" applyAlignment="1">
      <alignment horizontal="center"/>
    </xf>
    <xf numFmtId="4" fontId="22" fillId="8" borderId="5" xfId="4" applyNumberFormat="1" applyBorder="1"/>
    <xf numFmtId="0" fontId="22" fillId="8" borderId="20" xfId="4" applyNumberFormat="1" applyBorder="1" applyAlignment="1">
      <alignment horizontal="center"/>
    </xf>
    <xf numFmtId="0" fontId="22" fillId="8" borderId="1" xfId="4" applyBorder="1" applyAlignment="1">
      <alignment horizontal="left"/>
    </xf>
    <xf numFmtId="0" fontId="22" fillId="8" borderId="1" xfId="4" applyBorder="1"/>
    <xf numFmtId="14" fontId="22" fillId="8" borderId="1" xfId="4" applyNumberFormat="1" applyBorder="1"/>
    <xf numFmtId="0" fontId="22" fillId="8" borderId="1" xfId="4" applyBorder="1" applyAlignment="1">
      <alignment horizontal="center"/>
    </xf>
    <xf numFmtId="4" fontId="22" fillId="8" borderId="1" xfId="4" applyNumberFormat="1" applyBorder="1"/>
    <xf numFmtId="0" fontId="22" fillId="8" borderId="15" xfId="4" applyNumberFormat="1" applyBorder="1" applyAlignment="1">
      <alignment horizontal="center"/>
    </xf>
    <xf numFmtId="0" fontId="22" fillId="8" borderId="16" xfId="4" quotePrefix="1" applyBorder="1" applyAlignment="1">
      <alignment horizontal="center"/>
    </xf>
    <xf numFmtId="0" fontId="22" fillId="8" borderId="10" xfId="4" applyBorder="1" applyAlignment="1">
      <alignment horizontal="left"/>
    </xf>
    <xf numFmtId="0" fontId="22" fillId="8" borderId="10" xfId="4" applyBorder="1"/>
    <xf numFmtId="14" fontId="22" fillId="8" borderId="10" xfId="4" applyNumberFormat="1" applyBorder="1"/>
    <xf numFmtId="0" fontId="22" fillId="8" borderId="10" xfId="4" applyBorder="1" applyAlignment="1">
      <alignment horizontal="center"/>
    </xf>
    <xf numFmtId="4" fontId="22" fillId="8" borderId="10" xfId="4" applyNumberFormat="1" applyBorder="1"/>
    <xf numFmtId="0" fontId="22" fillId="8" borderId="17" xfId="4" applyNumberFormat="1" applyBorder="1" applyAlignment="1">
      <alignment horizontal="center"/>
    </xf>
    <xf numFmtId="0" fontId="5" fillId="0" borderId="0" xfId="0" applyFont="1"/>
    <xf numFmtId="0" fontId="5" fillId="0" borderId="0" xfId="0" applyFont="1" applyFill="1" applyBorder="1"/>
    <xf numFmtId="0" fontId="5" fillId="0" borderId="1" xfId="2" applyNumberFormat="1" applyFont="1" applyFill="1" applyBorder="1" applyAlignment="1"/>
    <xf numFmtId="4" fontId="5" fillId="0" borderId="1" xfId="2" applyNumberFormat="1" applyFont="1" applyFill="1" applyBorder="1" applyAlignment="1"/>
    <xf numFmtId="9" fontId="5" fillId="0" borderId="1" xfId="1" applyFont="1" applyFill="1" applyBorder="1" applyAlignment="1"/>
    <xf numFmtId="4" fontId="5" fillId="0" borderId="15" xfId="2" applyNumberFormat="1" applyFont="1" applyFill="1" applyBorder="1" applyAlignment="1"/>
    <xf numFmtId="0" fontId="5" fillId="0" borderId="9" xfId="2" applyNumberFormat="1" applyFont="1" applyFill="1" applyBorder="1" applyAlignment="1"/>
    <xf numFmtId="0" fontId="5" fillId="0" borderId="15" xfId="2" applyNumberFormat="1" applyFont="1" applyFill="1" applyBorder="1" applyAlignment="1"/>
    <xf numFmtId="0" fontId="5" fillId="0" borderId="0" xfId="0" applyFont="1" applyAlignment="1"/>
    <xf numFmtId="0" fontId="3" fillId="0" borderId="7" xfId="0" applyFont="1" applyBorder="1" applyAlignment="1">
      <alignment horizontal="left"/>
    </xf>
    <xf numFmtId="0" fontId="1" fillId="0" borderId="6" xfId="0" applyFont="1" applyBorder="1" applyAlignment="1">
      <alignment horizontal="right"/>
    </xf>
    <xf numFmtId="0" fontId="6" fillId="0" borderId="0" xfId="2" applyAlignment="1"/>
    <xf numFmtId="0" fontId="0" fillId="0" borderId="0" xfId="0" applyBorder="1" applyAlignment="1">
      <alignment horizontal="right"/>
    </xf>
    <xf numFmtId="0" fontId="2" fillId="0" borderId="6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7" fillId="4" borderId="20" xfId="2" applyFont="1" applyFill="1" applyBorder="1" applyAlignment="1">
      <alignment horizontal="right"/>
    </xf>
    <xf numFmtId="0" fontId="7" fillId="4" borderId="8" xfId="2" applyFont="1" applyFill="1" applyBorder="1" applyAlignment="1">
      <alignment horizontal="right"/>
    </xf>
    <xf numFmtId="0" fontId="7" fillId="4" borderId="19" xfId="2" applyFont="1" applyFill="1" applyBorder="1" applyAlignment="1">
      <alignment horizontal="right"/>
    </xf>
    <xf numFmtId="0" fontId="7" fillId="4" borderId="16" xfId="2" applyFont="1" applyFill="1" applyBorder="1" applyAlignment="1">
      <alignment horizontal="right"/>
    </xf>
    <xf numFmtId="0" fontId="16" fillId="4" borderId="17" xfId="2" applyFont="1" applyFill="1" applyBorder="1" applyAlignment="1">
      <alignment horizontal="right"/>
    </xf>
    <xf numFmtId="0" fontId="16" fillId="4" borderId="18" xfId="2" applyFont="1" applyFill="1" applyBorder="1" applyAlignment="1">
      <alignment horizontal="right"/>
    </xf>
    <xf numFmtId="0" fontId="3" fillId="0" borderId="0" xfId="0" applyFont="1" applyAlignment="1">
      <alignment horizontal="left"/>
    </xf>
    <xf numFmtId="0" fontId="2" fillId="4" borderId="1" xfId="0" applyFont="1" applyFill="1" applyBorder="1" applyAlignment="1">
      <alignment horizontal="center" wrapText="1"/>
    </xf>
    <xf numFmtId="0" fontId="21" fillId="4" borderId="15" xfId="0" applyFont="1" applyFill="1" applyBorder="1" applyAlignment="1">
      <alignment horizontal="center" wrapText="1"/>
    </xf>
    <xf numFmtId="0" fontId="21" fillId="4" borderId="24" xfId="0" applyFont="1" applyFill="1" applyBorder="1" applyAlignment="1">
      <alignment horizontal="center" wrapText="1"/>
    </xf>
    <xf numFmtId="0" fontId="21" fillId="4" borderId="9" xfId="0" applyFont="1" applyFill="1" applyBorder="1" applyAlignment="1">
      <alignment horizontal="center" wrapText="1"/>
    </xf>
    <xf numFmtId="0" fontId="0" fillId="4" borderId="15" xfId="0" applyFill="1" applyBorder="1" applyAlignment="1">
      <alignment horizontal="center" wrapText="1"/>
    </xf>
    <xf numFmtId="0" fontId="0" fillId="4" borderId="24" xfId="0" applyFill="1" applyBorder="1" applyAlignment="1">
      <alignment horizontal="center" wrapText="1"/>
    </xf>
    <xf numFmtId="0" fontId="0" fillId="4" borderId="9" xfId="0" applyFill="1" applyBorder="1" applyAlignment="1">
      <alignment horizontal="center" wrapText="1"/>
    </xf>
  </cellXfs>
  <cellStyles count="5">
    <cellStyle name="Accent3" xfId="4" builtinId="37"/>
    <cellStyle name="Hyperlink" xfId="3" builtinId="8"/>
    <cellStyle name="Normal" xfId="0" builtinId="0"/>
    <cellStyle name="Normal 2" xfId="2"/>
    <cellStyle name="Percent" xfId="1" builtinId="5"/>
  </cellStyles>
  <dxfs count="53">
    <dxf>
      <numFmt numFmtId="0" formatCode="General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numFmt numFmtId="4" formatCode="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9" formatCode="m/d/yyyy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 style="thin">
          <color indexed="64"/>
        </bottom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medium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fill>
        <patternFill patternType="solid">
          <fgColor indexed="64"/>
          <bgColor theme="3" tint="0.399975585192419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general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border outline="0">
        <bottom style="medium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ill>
        <patternFill patternType="solid">
          <fgColor indexed="64"/>
          <bgColor indexed="2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indexed="64"/>
        </top>
      </border>
    </dxf>
    <dxf>
      <border outline="0">
        <left style="medium">
          <color indexed="64"/>
        </left>
        <right style="medium">
          <color indexed="64"/>
        </right>
        <top style="thin">
          <color indexed="64"/>
        </top>
        <bottom style="medium">
          <color indexed="64"/>
        </bottom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E341EF"/>
      <color rgb="FFCCECFF"/>
      <color rgb="FF99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3.xml"/><Relationship Id="rId13" Type="http://schemas.openxmlformats.org/officeDocument/2006/relationships/customXml" Target="../customXml/item1.xml"/><Relationship Id="rId3" Type="http://schemas.openxmlformats.org/officeDocument/2006/relationships/chartsheet" Target="chartsheets/sheet3.xml"/><Relationship Id="rId7" Type="http://schemas.openxmlformats.org/officeDocument/2006/relationships/worksheet" Target="worksheets/sheet2.xml"/><Relationship Id="rId12" Type="http://schemas.openxmlformats.org/officeDocument/2006/relationships/calcChain" Target="calcChain.xml"/><Relationship Id="rId2" Type="http://schemas.openxmlformats.org/officeDocument/2006/relationships/chartsheet" Target="chartsheets/sheet2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5" Type="http://schemas.openxmlformats.org/officeDocument/2006/relationships/chartsheet" Target="chart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chartsheet" Target="chart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Potrosnja struje po mjesecima i po gradovima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Jan</c:v>
          </c:tx>
          <c:spPr>
            <a:pattFill prst="narHorz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/>
              </a:inn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'ZADACI Grafikoni'!$A$13:$A$16</c:f>
              <c:strCache>
                <c:ptCount val="4"/>
                <c:pt idx="0">
                  <c:v>Beograd</c:v>
                </c:pt>
                <c:pt idx="1">
                  <c:v>Ub</c:v>
                </c:pt>
                <c:pt idx="2">
                  <c:v>Kotor</c:v>
                </c:pt>
                <c:pt idx="3">
                  <c:v>Ukp. Potrosnja struje po mjesecima</c:v>
                </c:pt>
              </c:strCache>
            </c:strRef>
          </c:cat>
          <c:val>
            <c:numRef>
              <c:f>'ZADACI Grafikoni'!$B$13:$B$16</c:f>
              <c:numCache>
                <c:formatCode>General</c:formatCode>
                <c:ptCount val="4"/>
                <c:pt idx="0">
                  <c:v>956</c:v>
                </c:pt>
                <c:pt idx="1">
                  <c:v>95</c:v>
                </c:pt>
                <c:pt idx="2">
                  <c:v>190</c:v>
                </c:pt>
                <c:pt idx="3">
                  <c:v>1241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069-4013-B9F8-9EDC47EDE9B1}"/>
            </c:ext>
          </c:extLst>
        </c:ser>
        <c:ser>
          <c:idx val="1"/>
          <c:order val="1"/>
          <c:tx>
            <c:v>Feb</c:v>
          </c:tx>
          <c:spPr>
            <a:pattFill prst="narHorz">
              <a:fgClr>
                <a:schemeClr val="accent2"/>
              </a:fgClr>
              <a:bgClr>
                <a:schemeClr val="accent2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2"/>
              </a:inn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'ZADACI Grafikoni'!$A$13:$A$16</c:f>
              <c:strCache>
                <c:ptCount val="4"/>
                <c:pt idx="0">
                  <c:v>Beograd</c:v>
                </c:pt>
                <c:pt idx="1">
                  <c:v>Ub</c:v>
                </c:pt>
                <c:pt idx="2">
                  <c:v>Kotor</c:v>
                </c:pt>
                <c:pt idx="3">
                  <c:v>Ukp. Potrosnja struje po mjesecima</c:v>
                </c:pt>
              </c:strCache>
            </c:strRef>
          </c:cat>
          <c:val>
            <c:numRef>
              <c:f>'ZADACI Grafikoni'!$C$13:$C$16</c:f>
              <c:numCache>
                <c:formatCode>General</c:formatCode>
                <c:ptCount val="4"/>
                <c:pt idx="0">
                  <c:v>789</c:v>
                </c:pt>
                <c:pt idx="1">
                  <c:v>80</c:v>
                </c:pt>
                <c:pt idx="2">
                  <c:v>162</c:v>
                </c:pt>
                <c:pt idx="3">
                  <c:v>1031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069-4013-B9F8-9EDC47EDE9B1}"/>
            </c:ext>
          </c:extLst>
        </c:ser>
        <c:ser>
          <c:idx val="2"/>
          <c:order val="2"/>
          <c:tx>
            <c:v>Mar</c:v>
          </c:tx>
          <c:spPr>
            <a:pattFill prst="narHorz">
              <a:fgClr>
                <a:schemeClr val="accent3"/>
              </a:fgClr>
              <a:bgClr>
                <a:schemeClr val="accent3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3"/>
              </a:inn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'ZADACI Grafikoni'!$A$13:$A$16</c:f>
              <c:strCache>
                <c:ptCount val="4"/>
                <c:pt idx="0">
                  <c:v>Beograd</c:v>
                </c:pt>
                <c:pt idx="1">
                  <c:v>Ub</c:v>
                </c:pt>
                <c:pt idx="2">
                  <c:v>Kotor</c:v>
                </c:pt>
                <c:pt idx="3">
                  <c:v>Ukp. Potrosnja struje po mjesecima</c:v>
                </c:pt>
              </c:strCache>
            </c:strRef>
          </c:cat>
          <c:val>
            <c:numRef>
              <c:f>'ZADACI Grafikoni'!$D$13:$D$16</c:f>
              <c:numCache>
                <c:formatCode>General</c:formatCode>
                <c:ptCount val="4"/>
                <c:pt idx="0">
                  <c:v>912</c:v>
                </c:pt>
                <c:pt idx="1">
                  <c:v>88</c:v>
                </c:pt>
                <c:pt idx="2">
                  <c:v>178</c:v>
                </c:pt>
                <c:pt idx="3">
                  <c:v>1178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069-4013-B9F8-9EDC47EDE9B1}"/>
            </c:ext>
          </c:extLst>
        </c:ser>
        <c:ser>
          <c:idx val="3"/>
          <c:order val="3"/>
          <c:tx>
            <c:v>Apr</c:v>
          </c:tx>
          <c:spPr>
            <a:pattFill prst="narHorz">
              <a:fgClr>
                <a:schemeClr val="accent4"/>
              </a:fgClr>
              <a:bgClr>
                <a:schemeClr val="accent4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4"/>
              </a:inn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'ZADACI Grafikoni'!$A$13:$A$16</c:f>
              <c:strCache>
                <c:ptCount val="4"/>
                <c:pt idx="0">
                  <c:v>Beograd</c:v>
                </c:pt>
                <c:pt idx="1">
                  <c:v>Ub</c:v>
                </c:pt>
                <c:pt idx="2">
                  <c:v>Kotor</c:v>
                </c:pt>
                <c:pt idx="3">
                  <c:v>Ukp. Potrosnja struje po mjesecima</c:v>
                </c:pt>
              </c:strCache>
            </c:strRef>
          </c:cat>
          <c:val>
            <c:numRef>
              <c:f>'ZADACI Grafikoni'!$E$13:$E$16</c:f>
              <c:numCache>
                <c:formatCode>General</c:formatCode>
                <c:ptCount val="4"/>
                <c:pt idx="0">
                  <c:v>645</c:v>
                </c:pt>
                <c:pt idx="1">
                  <c:v>65</c:v>
                </c:pt>
                <c:pt idx="2">
                  <c:v>131</c:v>
                </c:pt>
                <c:pt idx="3">
                  <c:v>841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C069-4013-B9F8-9EDC47EDE9B1}"/>
            </c:ext>
          </c:extLst>
        </c:ser>
        <c:ser>
          <c:idx val="4"/>
          <c:order val="4"/>
          <c:tx>
            <c:v>Maj</c:v>
          </c:tx>
          <c:spPr>
            <a:pattFill prst="narHorz">
              <a:fgClr>
                <a:schemeClr val="accent5"/>
              </a:fgClr>
              <a:bgClr>
                <a:schemeClr val="accent5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5"/>
              </a:inn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'ZADACI Grafikoni'!$A$13:$A$16</c:f>
              <c:strCache>
                <c:ptCount val="4"/>
                <c:pt idx="0">
                  <c:v>Beograd</c:v>
                </c:pt>
                <c:pt idx="1">
                  <c:v>Ub</c:v>
                </c:pt>
                <c:pt idx="2">
                  <c:v>Kotor</c:v>
                </c:pt>
                <c:pt idx="3">
                  <c:v>Ukp. Potrosnja struje po mjesecima</c:v>
                </c:pt>
              </c:strCache>
            </c:strRef>
          </c:cat>
          <c:val>
            <c:numRef>
              <c:f>'ZADACI Grafikoni'!$F$13:$F$16</c:f>
              <c:numCache>
                <c:formatCode>General</c:formatCode>
                <c:ptCount val="4"/>
                <c:pt idx="0">
                  <c:v>584</c:v>
                </c:pt>
                <c:pt idx="1">
                  <c:v>60</c:v>
                </c:pt>
                <c:pt idx="2">
                  <c:v>123</c:v>
                </c:pt>
                <c:pt idx="3">
                  <c:v>767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C069-4013-B9F8-9EDC47EDE9B1}"/>
            </c:ext>
          </c:extLst>
        </c:ser>
        <c:ser>
          <c:idx val="5"/>
          <c:order val="5"/>
          <c:tx>
            <c:v>Jun</c:v>
          </c:tx>
          <c:spPr>
            <a:pattFill prst="narHorz">
              <a:fgClr>
                <a:schemeClr val="accent6"/>
              </a:fgClr>
              <a:bgClr>
                <a:schemeClr val="accent6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6"/>
              </a:inn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'ZADACI Grafikoni'!$A$13:$A$16</c:f>
              <c:strCache>
                <c:ptCount val="4"/>
                <c:pt idx="0">
                  <c:v>Beograd</c:v>
                </c:pt>
                <c:pt idx="1">
                  <c:v>Ub</c:v>
                </c:pt>
                <c:pt idx="2">
                  <c:v>Kotor</c:v>
                </c:pt>
                <c:pt idx="3">
                  <c:v>Ukp. Potrosnja struje po mjesecima</c:v>
                </c:pt>
              </c:strCache>
            </c:strRef>
          </c:cat>
          <c:val>
            <c:numRef>
              <c:f>'ZADACI Grafikoni'!$G$13:$G$16</c:f>
              <c:numCache>
                <c:formatCode>General</c:formatCode>
                <c:ptCount val="4"/>
                <c:pt idx="0">
                  <c:v>490</c:v>
                </c:pt>
                <c:pt idx="1">
                  <c:v>50</c:v>
                </c:pt>
                <c:pt idx="2">
                  <c:v>104</c:v>
                </c:pt>
                <c:pt idx="3">
                  <c:v>644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C069-4013-B9F8-9EDC47EDE9B1}"/>
            </c:ext>
          </c:extLst>
        </c:ser>
        <c:ser>
          <c:idx val="6"/>
          <c:order val="6"/>
          <c:tx>
            <c:strRef>
              <c:f>'ZADACI Grafikoni'!$H$12</c:f>
              <c:strCache>
                <c:ptCount val="1"/>
                <c:pt idx="0">
                  <c:v>Ukp. Potrosnja struje po gradovima</c:v>
                </c:pt>
              </c:strCache>
            </c:strRef>
          </c:tx>
          <c:spPr>
            <a:pattFill prst="narHorz">
              <a:fgClr>
                <a:schemeClr val="accent1">
                  <a:lumMod val="60000"/>
                </a:schemeClr>
              </a:fgClr>
              <a:bgClr>
                <a:schemeClr val="accent1">
                  <a:lumMod val="60000"/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>
                  <a:lumMod val="60000"/>
                </a:schemeClr>
              </a:inn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'ZADACI Grafikoni'!$A$13:$A$16</c:f>
              <c:strCache>
                <c:ptCount val="4"/>
                <c:pt idx="0">
                  <c:v>Beograd</c:v>
                </c:pt>
                <c:pt idx="1">
                  <c:v>Ub</c:v>
                </c:pt>
                <c:pt idx="2">
                  <c:v>Kotor</c:v>
                </c:pt>
                <c:pt idx="3">
                  <c:v>Ukp. Potrosnja struje po mjesecima</c:v>
                </c:pt>
              </c:strCache>
            </c:strRef>
          </c:cat>
          <c:val>
            <c:numRef>
              <c:f>'ZADACI Grafikoni'!$H$13:$H$16</c:f>
              <c:numCache>
                <c:formatCode>General</c:formatCode>
                <c:ptCount val="4"/>
                <c:pt idx="0">
                  <c:v>4376</c:v>
                </c:pt>
                <c:pt idx="1">
                  <c:v>438</c:v>
                </c:pt>
                <c:pt idx="2">
                  <c:v>888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C069-4013-B9F8-9EDC47EDE9B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64"/>
        <c:overlap val="-22"/>
        <c:axId val="-733188768"/>
        <c:axId val="-733192576"/>
      </c:barChart>
      <c:catAx>
        <c:axId val="-733188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733192576"/>
        <c:crosses val="autoZero"/>
        <c:auto val="1"/>
        <c:lblAlgn val="ctr"/>
        <c:lblOffset val="100"/>
        <c:noMultiLvlLbl val="0"/>
      </c:catAx>
      <c:valAx>
        <c:axId val="-7331925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733188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Ukupna potrosnja struje po mjesecima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6"/>
          <c:order val="0"/>
          <c:tx>
            <c:strRef>
              <c:f>'ZADACI Grafikoni'!$B$12</c:f>
              <c:strCache>
                <c:ptCount val="1"/>
                <c:pt idx="0">
                  <c:v>jan</c:v>
                </c:pt>
              </c:strCache>
            </c:strRef>
          </c:tx>
          <c:spPr>
            <a:solidFill>
              <a:schemeClr val="accent1">
                <a:lumMod val="60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'ZADACI Grafikoni'!$A$13:$A$16</c:f>
              <c:strCache>
                <c:ptCount val="4"/>
                <c:pt idx="0">
                  <c:v>Beograd</c:v>
                </c:pt>
                <c:pt idx="1">
                  <c:v>Ub</c:v>
                </c:pt>
                <c:pt idx="2">
                  <c:v>Kotor</c:v>
                </c:pt>
                <c:pt idx="3">
                  <c:v>Ukp. Potrosnja struje po mjesecima</c:v>
                </c:pt>
              </c:strCache>
            </c:strRef>
          </c:cat>
          <c:val>
            <c:numRef>
              <c:f>'ZADACI Grafikoni'!$B$13:$B$16</c:f>
              <c:numCache>
                <c:formatCode>General</c:formatCode>
                <c:ptCount val="4"/>
                <c:pt idx="0">
                  <c:v>956</c:v>
                </c:pt>
                <c:pt idx="1">
                  <c:v>95</c:v>
                </c:pt>
                <c:pt idx="2">
                  <c:v>190</c:v>
                </c:pt>
                <c:pt idx="3">
                  <c:v>1241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4957-4080-BBA7-119E27ADBAE3}"/>
            </c:ext>
          </c:extLst>
        </c:ser>
        <c:ser>
          <c:idx val="7"/>
          <c:order val="1"/>
          <c:tx>
            <c:strRef>
              <c:f>'ZADACI Grafikoni'!$C$12</c:f>
              <c:strCache>
                <c:ptCount val="1"/>
                <c:pt idx="0">
                  <c:v>feb</c:v>
                </c:pt>
              </c:strCache>
            </c:strRef>
          </c:tx>
          <c:spPr>
            <a:solidFill>
              <a:schemeClr val="accent2">
                <a:lumMod val="60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'ZADACI Grafikoni'!$A$13:$A$16</c:f>
              <c:strCache>
                <c:ptCount val="4"/>
                <c:pt idx="0">
                  <c:v>Beograd</c:v>
                </c:pt>
                <c:pt idx="1">
                  <c:v>Ub</c:v>
                </c:pt>
                <c:pt idx="2">
                  <c:v>Kotor</c:v>
                </c:pt>
                <c:pt idx="3">
                  <c:v>Ukp. Potrosnja struje po mjesecima</c:v>
                </c:pt>
              </c:strCache>
            </c:strRef>
          </c:cat>
          <c:val>
            <c:numRef>
              <c:f>'ZADACI Grafikoni'!$C$13:$C$16</c:f>
              <c:numCache>
                <c:formatCode>General</c:formatCode>
                <c:ptCount val="4"/>
                <c:pt idx="0">
                  <c:v>789</c:v>
                </c:pt>
                <c:pt idx="1">
                  <c:v>80</c:v>
                </c:pt>
                <c:pt idx="2">
                  <c:v>162</c:v>
                </c:pt>
                <c:pt idx="3">
                  <c:v>1031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4957-4080-BBA7-119E27ADBAE3}"/>
            </c:ext>
          </c:extLst>
        </c:ser>
        <c:ser>
          <c:idx val="8"/>
          <c:order val="2"/>
          <c:tx>
            <c:strRef>
              <c:f>'ZADACI Grafikoni'!$D$12</c:f>
              <c:strCache>
                <c:ptCount val="1"/>
                <c:pt idx="0">
                  <c:v>mar</c:v>
                </c:pt>
              </c:strCache>
            </c:strRef>
          </c:tx>
          <c:spPr>
            <a:solidFill>
              <a:schemeClr val="accent3">
                <a:lumMod val="60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'ZADACI Grafikoni'!$A$13:$A$16</c:f>
              <c:strCache>
                <c:ptCount val="4"/>
                <c:pt idx="0">
                  <c:v>Beograd</c:v>
                </c:pt>
                <c:pt idx="1">
                  <c:v>Ub</c:v>
                </c:pt>
                <c:pt idx="2">
                  <c:v>Kotor</c:v>
                </c:pt>
                <c:pt idx="3">
                  <c:v>Ukp. Potrosnja struje po mjesecima</c:v>
                </c:pt>
              </c:strCache>
            </c:strRef>
          </c:cat>
          <c:val>
            <c:numRef>
              <c:f>'ZADACI Grafikoni'!$D$13:$D$16</c:f>
              <c:numCache>
                <c:formatCode>General</c:formatCode>
                <c:ptCount val="4"/>
                <c:pt idx="0">
                  <c:v>912</c:v>
                </c:pt>
                <c:pt idx="1">
                  <c:v>88</c:v>
                </c:pt>
                <c:pt idx="2">
                  <c:v>178</c:v>
                </c:pt>
                <c:pt idx="3">
                  <c:v>1178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4957-4080-BBA7-119E27ADBAE3}"/>
            </c:ext>
          </c:extLst>
        </c:ser>
        <c:ser>
          <c:idx val="9"/>
          <c:order val="3"/>
          <c:tx>
            <c:strRef>
              <c:f>'ZADACI Grafikoni'!$E$12</c:f>
              <c:strCache>
                <c:ptCount val="1"/>
                <c:pt idx="0">
                  <c:v>apr</c:v>
                </c:pt>
              </c:strCache>
            </c:strRef>
          </c:tx>
          <c:spPr>
            <a:solidFill>
              <a:schemeClr val="accent4">
                <a:lumMod val="60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'ZADACI Grafikoni'!$A$13:$A$16</c:f>
              <c:strCache>
                <c:ptCount val="4"/>
                <c:pt idx="0">
                  <c:v>Beograd</c:v>
                </c:pt>
                <c:pt idx="1">
                  <c:v>Ub</c:v>
                </c:pt>
                <c:pt idx="2">
                  <c:v>Kotor</c:v>
                </c:pt>
                <c:pt idx="3">
                  <c:v>Ukp. Potrosnja struje po mjesecima</c:v>
                </c:pt>
              </c:strCache>
            </c:strRef>
          </c:cat>
          <c:val>
            <c:numRef>
              <c:f>'ZADACI Grafikoni'!$E$13:$E$16</c:f>
              <c:numCache>
                <c:formatCode>General</c:formatCode>
                <c:ptCount val="4"/>
                <c:pt idx="0">
                  <c:v>645</c:v>
                </c:pt>
                <c:pt idx="1">
                  <c:v>65</c:v>
                </c:pt>
                <c:pt idx="2">
                  <c:v>131</c:v>
                </c:pt>
                <c:pt idx="3">
                  <c:v>841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4957-4080-BBA7-119E27ADBAE3}"/>
            </c:ext>
          </c:extLst>
        </c:ser>
        <c:ser>
          <c:idx val="10"/>
          <c:order val="4"/>
          <c:tx>
            <c:strRef>
              <c:f>'ZADACI Grafikoni'!$F$12</c:f>
              <c:strCache>
                <c:ptCount val="1"/>
                <c:pt idx="0">
                  <c:v>maj</c:v>
                </c:pt>
              </c:strCache>
            </c:strRef>
          </c:tx>
          <c:spPr>
            <a:solidFill>
              <a:schemeClr val="accent5">
                <a:lumMod val="60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'ZADACI Grafikoni'!$A$13:$A$16</c:f>
              <c:strCache>
                <c:ptCount val="4"/>
                <c:pt idx="0">
                  <c:v>Beograd</c:v>
                </c:pt>
                <c:pt idx="1">
                  <c:v>Ub</c:v>
                </c:pt>
                <c:pt idx="2">
                  <c:v>Kotor</c:v>
                </c:pt>
                <c:pt idx="3">
                  <c:v>Ukp. Potrosnja struje po mjesecima</c:v>
                </c:pt>
              </c:strCache>
            </c:strRef>
          </c:cat>
          <c:val>
            <c:numRef>
              <c:f>'ZADACI Grafikoni'!$F$13:$F$16</c:f>
              <c:numCache>
                <c:formatCode>General</c:formatCode>
                <c:ptCount val="4"/>
                <c:pt idx="0">
                  <c:v>584</c:v>
                </c:pt>
                <c:pt idx="1">
                  <c:v>60</c:v>
                </c:pt>
                <c:pt idx="2">
                  <c:v>123</c:v>
                </c:pt>
                <c:pt idx="3">
                  <c:v>767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4957-4080-BBA7-119E27ADBAE3}"/>
            </c:ext>
          </c:extLst>
        </c:ser>
        <c:ser>
          <c:idx val="11"/>
          <c:order val="5"/>
          <c:tx>
            <c:strRef>
              <c:f>'ZADACI Grafikoni'!$G$12</c:f>
              <c:strCache>
                <c:ptCount val="1"/>
                <c:pt idx="0">
                  <c:v>jun</c:v>
                </c:pt>
              </c:strCache>
            </c:strRef>
          </c:tx>
          <c:spPr>
            <a:solidFill>
              <a:schemeClr val="accent6">
                <a:lumMod val="60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'ZADACI Grafikoni'!$A$13:$A$16</c:f>
              <c:strCache>
                <c:ptCount val="4"/>
                <c:pt idx="0">
                  <c:v>Beograd</c:v>
                </c:pt>
                <c:pt idx="1">
                  <c:v>Ub</c:v>
                </c:pt>
                <c:pt idx="2">
                  <c:v>Kotor</c:v>
                </c:pt>
                <c:pt idx="3">
                  <c:v>Ukp. Potrosnja struje po mjesecima</c:v>
                </c:pt>
              </c:strCache>
            </c:strRef>
          </c:cat>
          <c:val>
            <c:numRef>
              <c:f>'ZADACI Grafikoni'!$G$13:$G$16</c:f>
              <c:numCache>
                <c:formatCode>General</c:formatCode>
                <c:ptCount val="4"/>
                <c:pt idx="0">
                  <c:v>490</c:v>
                </c:pt>
                <c:pt idx="1">
                  <c:v>50</c:v>
                </c:pt>
                <c:pt idx="2">
                  <c:v>104</c:v>
                </c:pt>
                <c:pt idx="3">
                  <c:v>644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4957-4080-BBA7-119E27ADBAE3}"/>
            </c:ext>
          </c:extLst>
        </c:ser>
        <c:ser>
          <c:idx val="12"/>
          <c:order val="6"/>
          <c:tx>
            <c:strRef>
              <c:f>'ZADACI Grafikoni'!$H$12</c:f>
              <c:strCache>
                <c:ptCount val="1"/>
                <c:pt idx="0">
                  <c:v>Ukp. Potrosnja struje po gradovima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'ZADACI Grafikoni'!$A$13:$A$16</c:f>
              <c:strCache>
                <c:ptCount val="4"/>
                <c:pt idx="0">
                  <c:v>Beograd</c:v>
                </c:pt>
                <c:pt idx="1">
                  <c:v>Ub</c:v>
                </c:pt>
                <c:pt idx="2">
                  <c:v>Kotor</c:v>
                </c:pt>
                <c:pt idx="3">
                  <c:v>Ukp. Potrosnja struje po mjesecima</c:v>
                </c:pt>
              </c:strCache>
            </c:strRef>
          </c:cat>
          <c:val>
            <c:numRef>
              <c:f>'ZADACI Grafikoni'!$H$13:$H$16</c:f>
              <c:numCache>
                <c:formatCode>General</c:formatCode>
                <c:ptCount val="4"/>
                <c:pt idx="0">
                  <c:v>4376</c:v>
                </c:pt>
                <c:pt idx="1">
                  <c:v>438</c:v>
                </c:pt>
                <c:pt idx="2">
                  <c:v>888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4957-4080-BBA7-119E27ADBAE3}"/>
            </c:ext>
          </c:extLst>
        </c:ser>
        <c:ser>
          <c:idx val="0"/>
          <c:order val="7"/>
          <c:tx>
            <c:v>Januar</c:v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'ZADACI Grafikoni'!$A$16</c:f>
              <c:strCache>
                <c:ptCount val="1"/>
                <c:pt idx="0">
                  <c:v>Ukp. Potrosnja struje po mjesecima</c:v>
                </c:pt>
              </c:strCache>
            </c:strRef>
          </c:cat>
          <c:val>
            <c:numRef>
              <c:f>'ZADACI Grafikoni'!$B$16</c:f>
              <c:numCache>
                <c:formatCode>General</c:formatCode>
                <c:ptCount val="1"/>
                <c:pt idx="0">
                  <c:v>1241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4957-4080-BBA7-119E27ADBAE3}"/>
            </c:ext>
          </c:extLst>
        </c:ser>
        <c:ser>
          <c:idx val="1"/>
          <c:order val="8"/>
          <c:tx>
            <c:v>Februar</c:v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'ZADACI Grafikoni'!$A$16</c:f>
              <c:strCache>
                <c:ptCount val="1"/>
                <c:pt idx="0">
                  <c:v>Ukp. Potrosnja struje po mjesecima</c:v>
                </c:pt>
              </c:strCache>
            </c:strRef>
          </c:cat>
          <c:val>
            <c:numRef>
              <c:f>'ZADACI Grafikoni'!$C$16</c:f>
              <c:numCache>
                <c:formatCode>General</c:formatCode>
                <c:ptCount val="1"/>
                <c:pt idx="0">
                  <c:v>1031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4957-4080-BBA7-119E27ADBAE3}"/>
            </c:ext>
          </c:extLst>
        </c:ser>
        <c:ser>
          <c:idx val="2"/>
          <c:order val="9"/>
          <c:tx>
            <c:v>Mart</c:v>
          </c:tx>
          <c:spPr>
            <a:solidFill>
              <a:schemeClr val="accent3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'ZADACI Grafikoni'!$A$16</c:f>
              <c:strCache>
                <c:ptCount val="1"/>
                <c:pt idx="0">
                  <c:v>Ukp. Potrosnja struje po mjesecima</c:v>
                </c:pt>
              </c:strCache>
            </c:strRef>
          </c:cat>
          <c:val>
            <c:numRef>
              <c:f>'ZADACI Grafikoni'!$D$16</c:f>
              <c:numCache>
                <c:formatCode>General</c:formatCode>
                <c:ptCount val="1"/>
                <c:pt idx="0">
                  <c:v>1178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4957-4080-BBA7-119E27ADBAE3}"/>
            </c:ext>
          </c:extLst>
        </c:ser>
        <c:ser>
          <c:idx val="3"/>
          <c:order val="10"/>
          <c:tx>
            <c:v>April</c:v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'ZADACI Grafikoni'!$A$16</c:f>
              <c:strCache>
                <c:ptCount val="1"/>
                <c:pt idx="0">
                  <c:v>Ukp. Potrosnja struje po mjesecima</c:v>
                </c:pt>
              </c:strCache>
            </c:strRef>
          </c:cat>
          <c:val>
            <c:numRef>
              <c:f>'ZADACI Grafikoni'!$E$16</c:f>
              <c:numCache>
                <c:formatCode>General</c:formatCode>
                <c:ptCount val="1"/>
                <c:pt idx="0">
                  <c:v>841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4957-4080-BBA7-119E27ADBAE3}"/>
            </c:ext>
          </c:extLst>
        </c:ser>
        <c:ser>
          <c:idx val="4"/>
          <c:order val="11"/>
          <c:tx>
            <c:v>Maj</c:v>
          </c:tx>
          <c:spPr>
            <a:solidFill>
              <a:schemeClr val="accent5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'ZADACI Grafikoni'!$A$16</c:f>
              <c:strCache>
                <c:ptCount val="1"/>
                <c:pt idx="0">
                  <c:v>Ukp. Potrosnja struje po mjesecima</c:v>
                </c:pt>
              </c:strCache>
            </c:strRef>
          </c:cat>
          <c:val>
            <c:numRef>
              <c:f>'ZADACI Grafikoni'!$F$16</c:f>
              <c:numCache>
                <c:formatCode>General</c:formatCode>
                <c:ptCount val="1"/>
                <c:pt idx="0">
                  <c:v>767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4957-4080-BBA7-119E27ADBAE3}"/>
            </c:ext>
          </c:extLst>
        </c:ser>
        <c:ser>
          <c:idx val="5"/>
          <c:order val="12"/>
          <c:tx>
            <c:v>Jun</c:v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'ZADACI Grafikoni'!$A$16</c:f>
              <c:strCache>
                <c:ptCount val="1"/>
                <c:pt idx="0">
                  <c:v>Ukp. Potrosnja struje po mjesecima</c:v>
                </c:pt>
              </c:strCache>
            </c:strRef>
          </c:cat>
          <c:val>
            <c:numRef>
              <c:f>'ZADACI Grafikoni'!$G$16</c:f>
              <c:numCache>
                <c:formatCode>General</c:formatCode>
                <c:ptCount val="1"/>
                <c:pt idx="0">
                  <c:v>644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4957-4080-BBA7-119E27ADBAE3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-733191488"/>
        <c:axId val="-733188224"/>
      </c:barChart>
      <c:catAx>
        <c:axId val="-733191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733188224"/>
        <c:crosses val="autoZero"/>
        <c:auto val="1"/>
        <c:lblAlgn val="ctr"/>
        <c:lblOffset val="100"/>
        <c:noMultiLvlLbl val="0"/>
      </c:catAx>
      <c:valAx>
        <c:axId val="-733188224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-733191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USPJEH UCENIKA IV6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'ZADACI Grafikoni'!$G$27</c:f>
              <c:strCache>
                <c:ptCount val="1"/>
                <c:pt idx="0">
                  <c:v>IV6</c:v>
                </c:pt>
              </c:strCache>
            </c:strRef>
          </c:tx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1"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1"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2FFC-4755-B2C7-F939908CD4D9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2"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2"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accent2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2FFC-4755-B2C7-F939908CD4D9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3"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3"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7-2FFC-4755-B2C7-F939908CD4D9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4"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4"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accent4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9-2FFC-4755-B2C7-F939908CD4D9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5"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5"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accent5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B-2FFC-4755-B2C7-F939908CD4D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tx1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'ZADACI Grafikoni'!$A$28:$A$32</c:f>
              <c:strCache>
                <c:ptCount val="5"/>
                <c:pt idx="0">
                  <c:v>odličnih</c:v>
                </c:pt>
                <c:pt idx="1">
                  <c:v>vrlodobrih</c:v>
                </c:pt>
                <c:pt idx="2">
                  <c:v>dobrih</c:v>
                </c:pt>
                <c:pt idx="3">
                  <c:v>dovoljnih</c:v>
                </c:pt>
                <c:pt idx="4">
                  <c:v>nedovoljnih</c:v>
                </c:pt>
              </c:strCache>
            </c:strRef>
          </c:cat>
          <c:val>
            <c:numRef>
              <c:f>'ZADACI Grafikoni'!$G$28:$G$32</c:f>
              <c:numCache>
                <c:formatCode>General</c:formatCode>
                <c:ptCount val="5"/>
                <c:pt idx="0">
                  <c:v>5</c:v>
                </c:pt>
                <c:pt idx="1">
                  <c:v>12</c:v>
                </c:pt>
                <c:pt idx="2">
                  <c:v>9</c:v>
                </c:pt>
                <c:pt idx="3">
                  <c:v>4</c:v>
                </c:pt>
                <c:pt idx="4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2FFC-4755-B2C7-F939908CD4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Uspjeh ucenika cijele skole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'ZADACI Grafikoni'!$B$27</c:f>
              <c:strCache>
                <c:ptCount val="1"/>
                <c:pt idx="0">
                  <c:v>IV1</c:v>
                </c:pt>
              </c:strCache>
            </c:strRef>
          </c:tx>
          <c:spPr>
            <a:pattFill prst="narHorz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/>
              </a:inn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'ZADACI Grafikoni'!$A$28:$A$33</c:f>
              <c:strCache>
                <c:ptCount val="6"/>
                <c:pt idx="0">
                  <c:v>odličnih</c:v>
                </c:pt>
                <c:pt idx="1">
                  <c:v>vrlodobrih</c:v>
                </c:pt>
                <c:pt idx="2">
                  <c:v>dobrih</c:v>
                </c:pt>
                <c:pt idx="3">
                  <c:v>dovoljnih</c:v>
                </c:pt>
                <c:pt idx="4">
                  <c:v>nedovoljnih</c:v>
                </c:pt>
                <c:pt idx="5">
                  <c:v>SVEGA</c:v>
                </c:pt>
              </c:strCache>
            </c:strRef>
          </c:cat>
          <c:val>
            <c:numRef>
              <c:f>'ZADACI Grafikoni'!$B$28:$B$33</c:f>
              <c:numCache>
                <c:formatCode>General</c:formatCode>
                <c:ptCount val="6"/>
                <c:pt idx="0">
                  <c:v>12</c:v>
                </c:pt>
                <c:pt idx="1">
                  <c:v>15</c:v>
                </c:pt>
                <c:pt idx="2">
                  <c:v>3</c:v>
                </c:pt>
                <c:pt idx="3">
                  <c:v>1</c:v>
                </c:pt>
                <c:pt idx="4">
                  <c:v>0</c:v>
                </c:pt>
                <c:pt idx="5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395-4333-99CC-51D55B1C7F58}"/>
            </c:ext>
          </c:extLst>
        </c:ser>
        <c:ser>
          <c:idx val="1"/>
          <c:order val="1"/>
          <c:tx>
            <c:strRef>
              <c:f>'ZADACI Grafikoni'!$C$27</c:f>
              <c:strCache>
                <c:ptCount val="1"/>
                <c:pt idx="0">
                  <c:v>IV2</c:v>
                </c:pt>
              </c:strCache>
            </c:strRef>
          </c:tx>
          <c:spPr>
            <a:pattFill prst="narHorz">
              <a:fgClr>
                <a:schemeClr val="accent2"/>
              </a:fgClr>
              <a:bgClr>
                <a:schemeClr val="accent2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2"/>
              </a:inn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'ZADACI Grafikoni'!$A$28:$A$33</c:f>
              <c:strCache>
                <c:ptCount val="6"/>
                <c:pt idx="0">
                  <c:v>odličnih</c:v>
                </c:pt>
                <c:pt idx="1">
                  <c:v>vrlodobrih</c:v>
                </c:pt>
                <c:pt idx="2">
                  <c:v>dobrih</c:v>
                </c:pt>
                <c:pt idx="3">
                  <c:v>dovoljnih</c:v>
                </c:pt>
                <c:pt idx="4">
                  <c:v>nedovoljnih</c:v>
                </c:pt>
                <c:pt idx="5">
                  <c:v>SVEGA</c:v>
                </c:pt>
              </c:strCache>
            </c:strRef>
          </c:cat>
          <c:val>
            <c:numRef>
              <c:f>'ZADACI Grafikoni'!$C$28:$C$33</c:f>
              <c:numCache>
                <c:formatCode>General</c:formatCode>
                <c:ptCount val="6"/>
                <c:pt idx="0">
                  <c:v>9</c:v>
                </c:pt>
                <c:pt idx="1">
                  <c:v>17</c:v>
                </c:pt>
                <c:pt idx="2">
                  <c:v>4</c:v>
                </c:pt>
                <c:pt idx="3">
                  <c:v>0</c:v>
                </c:pt>
                <c:pt idx="4">
                  <c:v>2</c:v>
                </c:pt>
                <c:pt idx="5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395-4333-99CC-51D55B1C7F58}"/>
            </c:ext>
          </c:extLst>
        </c:ser>
        <c:ser>
          <c:idx val="2"/>
          <c:order val="2"/>
          <c:tx>
            <c:strRef>
              <c:f>'ZADACI Grafikoni'!$D$27</c:f>
              <c:strCache>
                <c:ptCount val="1"/>
                <c:pt idx="0">
                  <c:v>IV3</c:v>
                </c:pt>
              </c:strCache>
            </c:strRef>
          </c:tx>
          <c:spPr>
            <a:pattFill prst="narHorz">
              <a:fgClr>
                <a:schemeClr val="accent3"/>
              </a:fgClr>
              <a:bgClr>
                <a:schemeClr val="accent3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3"/>
              </a:inn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'ZADACI Grafikoni'!$A$28:$A$33</c:f>
              <c:strCache>
                <c:ptCount val="6"/>
                <c:pt idx="0">
                  <c:v>odličnih</c:v>
                </c:pt>
                <c:pt idx="1">
                  <c:v>vrlodobrih</c:v>
                </c:pt>
                <c:pt idx="2">
                  <c:v>dobrih</c:v>
                </c:pt>
                <c:pt idx="3">
                  <c:v>dovoljnih</c:v>
                </c:pt>
                <c:pt idx="4">
                  <c:v>nedovoljnih</c:v>
                </c:pt>
                <c:pt idx="5">
                  <c:v>SVEGA</c:v>
                </c:pt>
              </c:strCache>
            </c:strRef>
          </c:cat>
          <c:val>
            <c:numRef>
              <c:f>'ZADACI Grafikoni'!$D$28:$D$33</c:f>
              <c:numCache>
                <c:formatCode>General</c:formatCode>
                <c:ptCount val="6"/>
                <c:pt idx="0">
                  <c:v>16</c:v>
                </c:pt>
                <c:pt idx="1">
                  <c:v>11</c:v>
                </c:pt>
                <c:pt idx="2">
                  <c:v>2</c:v>
                </c:pt>
                <c:pt idx="3">
                  <c:v>2</c:v>
                </c:pt>
                <c:pt idx="4">
                  <c:v>0</c:v>
                </c:pt>
                <c:pt idx="5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395-4333-99CC-51D55B1C7F58}"/>
            </c:ext>
          </c:extLst>
        </c:ser>
        <c:ser>
          <c:idx val="3"/>
          <c:order val="3"/>
          <c:tx>
            <c:strRef>
              <c:f>'ZADACI Grafikoni'!$E$27</c:f>
              <c:strCache>
                <c:ptCount val="1"/>
                <c:pt idx="0">
                  <c:v>IV4</c:v>
                </c:pt>
              </c:strCache>
            </c:strRef>
          </c:tx>
          <c:spPr>
            <a:pattFill prst="narHorz">
              <a:fgClr>
                <a:schemeClr val="accent4"/>
              </a:fgClr>
              <a:bgClr>
                <a:schemeClr val="accent4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4"/>
              </a:inn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'ZADACI Grafikoni'!$A$28:$A$33</c:f>
              <c:strCache>
                <c:ptCount val="6"/>
                <c:pt idx="0">
                  <c:v>odličnih</c:v>
                </c:pt>
                <c:pt idx="1">
                  <c:v>vrlodobrih</c:v>
                </c:pt>
                <c:pt idx="2">
                  <c:v>dobrih</c:v>
                </c:pt>
                <c:pt idx="3">
                  <c:v>dovoljnih</c:v>
                </c:pt>
                <c:pt idx="4">
                  <c:v>nedovoljnih</c:v>
                </c:pt>
                <c:pt idx="5">
                  <c:v>SVEGA</c:v>
                </c:pt>
              </c:strCache>
            </c:strRef>
          </c:cat>
          <c:val>
            <c:numRef>
              <c:f>'ZADACI Grafikoni'!$E$28:$E$33</c:f>
              <c:numCache>
                <c:formatCode>General</c:formatCode>
                <c:ptCount val="6"/>
                <c:pt idx="0">
                  <c:v>21</c:v>
                </c:pt>
                <c:pt idx="1">
                  <c:v>9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395-4333-99CC-51D55B1C7F58}"/>
            </c:ext>
          </c:extLst>
        </c:ser>
        <c:ser>
          <c:idx val="4"/>
          <c:order val="4"/>
          <c:tx>
            <c:strRef>
              <c:f>'ZADACI Grafikoni'!$F$27</c:f>
              <c:strCache>
                <c:ptCount val="1"/>
                <c:pt idx="0">
                  <c:v>IV5</c:v>
                </c:pt>
              </c:strCache>
            </c:strRef>
          </c:tx>
          <c:spPr>
            <a:pattFill prst="narHorz">
              <a:fgClr>
                <a:schemeClr val="accent5"/>
              </a:fgClr>
              <a:bgClr>
                <a:schemeClr val="accent5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5"/>
              </a:inn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'ZADACI Grafikoni'!$A$28:$A$33</c:f>
              <c:strCache>
                <c:ptCount val="6"/>
                <c:pt idx="0">
                  <c:v>odličnih</c:v>
                </c:pt>
                <c:pt idx="1">
                  <c:v>vrlodobrih</c:v>
                </c:pt>
                <c:pt idx="2">
                  <c:v>dobrih</c:v>
                </c:pt>
                <c:pt idx="3">
                  <c:v>dovoljnih</c:v>
                </c:pt>
                <c:pt idx="4">
                  <c:v>nedovoljnih</c:v>
                </c:pt>
                <c:pt idx="5">
                  <c:v>SVEGA</c:v>
                </c:pt>
              </c:strCache>
            </c:strRef>
          </c:cat>
          <c:val>
            <c:numRef>
              <c:f>'ZADACI Grafikoni'!$F$28:$F$33</c:f>
              <c:numCache>
                <c:formatCode>General</c:formatCode>
                <c:ptCount val="6"/>
                <c:pt idx="0">
                  <c:v>3</c:v>
                </c:pt>
                <c:pt idx="1">
                  <c:v>21</c:v>
                </c:pt>
                <c:pt idx="2">
                  <c:v>6</c:v>
                </c:pt>
                <c:pt idx="3">
                  <c:v>1</c:v>
                </c:pt>
                <c:pt idx="4">
                  <c:v>1</c:v>
                </c:pt>
                <c:pt idx="5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395-4333-99CC-51D55B1C7F58}"/>
            </c:ext>
          </c:extLst>
        </c:ser>
        <c:ser>
          <c:idx val="5"/>
          <c:order val="5"/>
          <c:tx>
            <c:strRef>
              <c:f>'ZADACI Grafikoni'!$G$27</c:f>
              <c:strCache>
                <c:ptCount val="1"/>
                <c:pt idx="0">
                  <c:v>IV6</c:v>
                </c:pt>
              </c:strCache>
            </c:strRef>
          </c:tx>
          <c:spPr>
            <a:pattFill prst="narHorz">
              <a:fgClr>
                <a:schemeClr val="accent6"/>
              </a:fgClr>
              <a:bgClr>
                <a:schemeClr val="accent6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6"/>
              </a:inn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'ZADACI Grafikoni'!$A$28:$A$33</c:f>
              <c:strCache>
                <c:ptCount val="6"/>
                <c:pt idx="0">
                  <c:v>odličnih</c:v>
                </c:pt>
                <c:pt idx="1">
                  <c:v>vrlodobrih</c:v>
                </c:pt>
                <c:pt idx="2">
                  <c:v>dobrih</c:v>
                </c:pt>
                <c:pt idx="3">
                  <c:v>dovoljnih</c:v>
                </c:pt>
                <c:pt idx="4">
                  <c:v>nedovoljnih</c:v>
                </c:pt>
                <c:pt idx="5">
                  <c:v>SVEGA</c:v>
                </c:pt>
              </c:strCache>
            </c:strRef>
          </c:cat>
          <c:val>
            <c:numRef>
              <c:f>'ZADACI Grafikoni'!$G$28:$G$33</c:f>
              <c:numCache>
                <c:formatCode>General</c:formatCode>
                <c:ptCount val="6"/>
                <c:pt idx="0">
                  <c:v>5</c:v>
                </c:pt>
                <c:pt idx="1">
                  <c:v>12</c:v>
                </c:pt>
                <c:pt idx="2">
                  <c:v>9</c:v>
                </c:pt>
                <c:pt idx="3">
                  <c:v>4</c:v>
                </c:pt>
                <c:pt idx="4">
                  <c:v>3</c:v>
                </c:pt>
                <c:pt idx="5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D395-4333-99CC-51D55B1C7F5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64"/>
        <c:overlap val="-22"/>
        <c:axId val="-733187680"/>
        <c:axId val="-733187136"/>
      </c:barChart>
      <c:catAx>
        <c:axId val="-733187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733187136"/>
        <c:crosses val="autoZero"/>
        <c:auto val="1"/>
        <c:lblAlgn val="ctr"/>
        <c:lblOffset val="100"/>
        <c:noMultiLvlLbl val="0"/>
      </c:catAx>
      <c:valAx>
        <c:axId val="-73318713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733187680"/>
        <c:crosses val="autoZero"/>
        <c:crossBetween val="between"/>
      </c:valAx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/>
  </c:chart>
  <c:txPr>
    <a:bodyPr/>
    <a:lstStyle/>
    <a:p>
      <a:pPr>
        <a:defRPr/>
      </a:pPr>
      <a:endParaRPr lang="en-US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KLIMA DIJAGRAMA PO VALTERU
 ZA OBRENOVAC ZA PERIOD 1967. - 1988.</a:t>
            </a:r>
          </a:p>
        </c:rich>
      </c:tx>
      <c:layout>
        <c:manualLayout>
          <c:xMode val="edge"/>
          <c:yMode val="edge"/>
          <c:x val="0.19699870683495238"/>
          <c:y val="3.15102092337960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100632107999197"/>
          <c:y val="0.19182489576190362"/>
          <c:w val="0.73836895134161928"/>
          <c:h val="0.60200938134403581"/>
        </c:manualLayout>
      </c:layout>
      <c:lineChart>
        <c:grouping val="standard"/>
        <c:varyColors val="0"/>
        <c:ser>
          <c:idx val="1"/>
          <c:order val="0"/>
          <c:tx>
            <c:v>SREDNJA MESECNA TEMPERATURA</c:v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>
                <a:solidFill>
                  <a:schemeClr val="accent2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1.8</c:v>
              </c:pt>
              <c:pt idx="1">
                <c:v>2.6</c:v>
              </c:pt>
              <c:pt idx="2">
                <c:v>6.7</c:v>
              </c:pt>
              <c:pt idx="3">
                <c:v>11.6</c:v>
              </c:pt>
              <c:pt idx="4">
                <c:v>16.7</c:v>
              </c:pt>
              <c:pt idx="5">
                <c:v>19.399999999999999</c:v>
              </c:pt>
              <c:pt idx="6">
                <c:v>21.3</c:v>
              </c:pt>
              <c:pt idx="7">
                <c:v>21</c:v>
              </c:pt>
              <c:pt idx="8">
                <c:v>17</c:v>
              </c:pt>
              <c:pt idx="9">
                <c:v>11.5</c:v>
              </c:pt>
              <c:pt idx="10">
                <c:v>6.1</c:v>
              </c:pt>
              <c:pt idx="11">
                <c:v>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0435-4F0A-8553-00263BC84A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33186592"/>
        <c:axId val="-906243536"/>
      </c:lineChart>
      <c:lineChart>
        <c:grouping val="standard"/>
        <c:varyColors val="0"/>
        <c:ser>
          <c:idx val="0"/>
          <c:order val="1"/>
          <c:tx>
            <c:v>MESEČNE KOLIČINE PADAVINA</c:v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>
                <a:solidFill>
                  <a:schemeClr val="accent1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val>
            <c:numLit>
              <c:formatCode>General</c:formatCode>
              <c:ptCount val="12"/>
              <c:pt idx="0">
                <c:v>56.2</c:v>
              </c:pt>
              <c:pt idx="1">
                <c:v>55.4</c:v>
              </c:pt>
              <c:pt idx="2">
                <c:v>20.100000000000001</c:v>
              </c:pt>
              <c:pt idx="3">
                <c:v>68.900000000000006</c:v>
              </c:pt>
              <c:pt idx="4">
                <c:v>68.400000000000006</c:v>
              </c:pt>
              <c:pt idx="5">
                <c:v>58</c:v>
              </c:pt>
              <c:pt idx="6">
                <c:v>147.80000000000001</c:v>
              </c:pt>
              <c:pt idx="7">
                <c:v>20.399999999999999</c:v>
              </c:pt>
              <c:pt idx="8">
                <c:v>40.5</c:v>
              </c:pt>
              <c:pt idx="9">
                <c:v>39.299999999999997</c:v>
              </c:pt>
              <c:pt idx="10">
                <c:v>68.599999999999994</c:v>
              </c:pt>
              <c:pt idx="11">
                <c:v>126.2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0435-4F0A-8553-00263BC84A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242448"/>
        <c:axId val="-906241904"/>
      </c:lineChart>
      <c:catAx>
        <c:axId val="-73318659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</a:t>
                </a:r>
                <a:r>
                  <a:rPr lang="sr-Latn-RS"/>
                  <a:t>J</a:t>
                </a:r>
                <a:r>
                  <a:rPr lang="en-US"/>
                  <a:t>ESEC</a:t>
                </a:r>
              </a:p>
            </c:rich>
          </c:tx>
          <c:layout>
            <c:manualLayout>
              <c:xMode val="edge"/>
              <c:yMode val="edge"/>
              <c:x val="0.44512675457400491"/>
              <c:y val="0.8656994990054104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90624353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906243536"/>
        <c:scaling>
          <c:orientation val="minMax"/>
          <c:max val="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TEMPERATURA</a:t>
                </a:r>
              </a:p>
            </c:rich>
          </c:tx>
          <c:layout>
            <c:manualLayout>
              <c:xMode val="edge"/>
              <c:yMode val="edge"/>
              <c:x val="2.8572324873733412E-2"/>
              <c:y val="0.389730699085499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733186592"/>
        <c:crosses val="autoZero"/>
        <c:crossBetween val="between"/>
      </c:valAx>
      <c:catAx>
        <c:axId val="-906242448"/>
        <c:scaling>
          <c:orientation val="minMax"/>
        </c:scaling>
        <c:delete val="1"/>
        <c:axPos val="b"/>
        <c:majorTickMark val="none"/>
        <c:minorTickMark val="none"/>
        <c:tickLblPos val="nextTo"/>
        <c:crossAx val="-906241904"/>
        <c:crosses val="autoZero"/>
        <c:auto val="0"/>
        <c:lblAlgn val="ctr"/>
        <c:lblOffset val="100"/>
        <c:noMultiLvlLbl val="0"/>
      </c:catAx>
      <c:valAx>
        <c:axId val="-906241904"/>
        <c:scaling>
          <c:orientation val="minMax"/>
        </c:scaling>
        <c:delete val="0"/>
        <c:axPos val="r"/>
        <c:title>
          <c:tx>
            <c:rich>
              <a:bodyPr rot="540000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KOLIČINA PADAVINA</a:t>
                </a:r>
              </a:p>
            </c:rich>
          </c:tx>
          <c:layout>
            <c:manualLayout>
              <c:xMode val="edge"/>
              <c:yMode val="edge"/>
              <c:x val="0.9278485358652877"/>
              <c:y val="0.354903522631810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540000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906242448"/>
        <c:crosses val="max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KLIMA DIJAGRAMA PO VALTERU
 ZA OBRENOVAC ZA PERIOD 1967. - 1988.</a:t>
            </a:r>
          </a:p>
        </c:rich>
      </c:tx>
      <c:layout>
        <c:manualLayout>
          <c:xMode val="edge"/>
          <c:yMode val="edge"/>
          <c:x val="0.19699870683495238"/>
          <c:y val="3.151020923379602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100632107999197"/>
          <c:y val="0.19182489576190362"/>
          <c:w val="0.73836895134161928"/>
          <c:h val="0.60200938134403581"/>
        </c:manualLayout>
      </c:layout>
      <c:lineChart>
        <c:grouping val="standard"/>
        <c:varyColors val="0"/>
        <c:ser>
          <c:idx val="1"/>
          <c:order val="0"/>
          <c:tx>
            <c:v>SREDNJA MESEČNA TEMPERATURA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1.8</c:v>
              </c:pt>
              <c:pt idx="1">
                <c:v>2.6</c:v>
              </c:pt>
              <c:pt idx="2">
                <c:v>6.7</c:v>
              </c:pt>
              <c:pt idx="3">
                <c:v>11.6</c:v>
              </c:pt>
              <c:pt idx="4">
                <c:v>16.7</c:v>
              </c:pt>
              <c:pt idx="5">
                <c:v>19.399999999999999</c:v>
              </c:pt>
              <c:pt idx="6">
                <c:v>21.3</c:v>
              </c:pt>
              <c:pt idx="7">
                <c:v>21</c:v>
              </c:pt>
              <c:pt idx="8">
                <c:v>17</c:v>
              </c:pt>
              <c:pt idx="9">
                <c:v>11.5</c:v>
              </c:pt>
              <c:pt idx="10">
                <c:v>6.1</c:v>
              </c:pt>
              <c:pt idx="11">
                <c:v>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9A75-4D7E-A033-5410263F4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241360"/>
        <c:axId val="-906239184"/>
      </c:lineChart>
      <c:lineChart>
        <c:grouping val="standard"/>
        <c:varyColors val="0"/>
        <c:ser>
          <c:idx val="0"/>
          <c:order val="1"/>
          <c:tx>
            <c:v>MESEČNE KOLIČINE PADAVINA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2"/>
              <c:pt idx="0">
                <c:v>56.2</c:v>
              </c:pt>
              <c:pt idx="1">
                <c:v>55.4</c:v>
              </c:pt>
              <c:pt idx="2">
                <c:v>20.100000000000001</c:v>
              </c:pt>
              <c:pt idx="3">
                <c:v>68.900000000000006</c:v>
              </c:pt>
              <c:pt idx="4">
                <c:v>68.400000000000006</c:v>
              </c:pt>
              <c:pt idx="5">
                <c:v>58</c:v>
              </c:pt>
              <c:pt idx="6">
                <c:v>147.80000000000001</c:v>
              </c:pt>
              <c:pt idx="7">
                <c:v>20.399999999999999</c:v>
              </c:pt>
              <c:pt idx="8">
                <c:v>40.5</c:v>
              </c:pt>
              <c:pt idx="9">
                <c:v>39.299999999999997</c:v>
              </c:pt>
              <c:pt idx="10">
                <c:v>68.599999999999994</c:v>
              </c:pt>
              <c:pt idx="11">
                <c:v>126.2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9A75-4D7E-A033-5410263F4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32212544"/>
        <c:axId val="-732227776"/>
      </c:lineChart>
      <c:catAx>
        <c:axId val="-9062413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</a:t>
                </a:r>
                <a:r>
                  <a:rPr lang="sr-Latn-RS"/>
                  <a:t>J</a:t>
                </a:r>
                <a:r>
                  <a:rPr lang="en-US"/>
                  <a:t>ESEC</a:t>
                </a:r>
              </a:p>
            </c:rich>
          </c:tx>
          <c:layout>
            <c:manualLayout>
              <c:xMode val="edge"/>
              <c:yMode val="edge"/>
              <c:x val="0.44512675457400491"/>
              <c:y val="0.8656994990054104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90623918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906239184"/>
        <c:scaling>
          <c:orientation val="minMax"/>
          <c:max val="40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TEMPERATURA</a:t>
                </a:r>
              </a:p>
            </c:rich>
          </c:tx>
          <c:layout>
            <c:manualLayout>
              <c:xMode val="edge"/>
              <c:yMode val="edge"/>
              <c:x val="2.8572324873733412E-2"/>
              <c:y val="0.389730699085499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906241360"/>
        <c:crosses val="autoZero"/>
        <c:crossBetween val="between"/>
      </c:valAx>
      <c:catAx>
        <c:axId val="-732212544"/>
        <c:scaling>
          <c:orientation val="minMax"/>
        </c:scaling>
        <c:delete val="1"/>
        <c:axPos val="b"/>
        <c:majorTickMark val="out"/>
        <c:minorTickMark val="none"/>
        <c:tickLblPos val="nextTo"/>
        <c:crossAx val="-732227776"/>
        <c:crosses val="autoZero"/>
        <c:auto val="0"/>
        <c:lblAlgn val="ctr"/>
        <c:lblOffset val="100"/>
        <c:noMultiLvlLbl val="0"/>
      </c:catAx>
      <c:valAx>
        <c:axId val="-732227776"/>
        <c:scaling>
          <c:orientation val="minMax"/>
        </c:scaling>
        <c:delete val="0"/>
        <c:axPos val="r"/>
        <c:title>
          <c:tx>
            <c:rich>
              <a:bodyPr rot="5400000" vert="horz"/>
              <a:lstStyle/>
              <a:p>
                <a:pPr algn="ctr"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KOLIČINA PADAVINA</a:t>
                </a:r>
              </a:p>
            </c:rich>
          </c:tx>
          <c:layout>
            <c:manualLayout>
              <c:xMode val="edge"/>
              <c:yMode val="edge"/>
              <c:x val="0.9278485358652877"/>
              <c:y val="0.354903522631810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732212544"/>
        <c:crosses val="max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2.5564757592551925E-2"/>
          <c:y val="0.93867016622922128"/>
          <c:w val="0.9489018553955656"/>
          <c:h val="4.643601763709881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120" verticalDpi="144" copies="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'ZADACI Grafikoni'!$B$40</c:f>
              <c:strCache>
                <c:ptCount val="1"/>
                <c:pt idx="0">
                  <c:v>% PRODAJE AUTOMOBILA U EVROPI (april 2000.)</c:v>
                </c:pt>
              </c:strCache>
            </c:strRef>
          </c:tx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9099-45C7-ACC0-D37AF0477409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9099-45C7-ACC0-D37AF0477409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9099-45C7-ACC0-D37AF0477409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9099-45C7-ACC0-D37AF0477409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9099-45C7-ACC0-D37AF0477409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B-9099-45C7-ACC0-D37AF0477409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D-9099-45C7-ACC0-D37AF0477409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F-9099-45C7-ACC0-D37AF0477409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1-9099-45C7-ACC0-D37AF0477409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3-9099-45C7-ACC0-D37AF047740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'ZADACI Grafikoni'!$A$41:$A$50</c:f>
              <c:strCache>
                <c:ptCount val="10"/>
                <c:pt idx="0">
                  <c:v>KOREJSKI</c:v>
                </c:pt>
                <c:pt idx="1">
                  <c:v>DAJMLER KRAJSLER</c:v>
                </c:pt>
                <c:pt idx="2">
                  <c:v>BMW</c:v>
                </c:pt>
                <c:pt idx="3">
                  <c:v>FIAT</c:v>
                </c:pt>
                <c:pt idx="4">
                  <c:v>FORD</c:v>
                </c:pt>
                <c:pt idx="5">
                  <c:v>JAPANSKI</c:v>
                </c:pt>
                <c:pt idx="6">
                  <c:v>RENO</c:v>
                </c:pt>
                <c:pt idx="7">
                  <c:v>DŽENERAL MOTORS</c:v>
                </c:pt>
                <c:pt idx="8">
                  <c:v>PSA (PEZO, SITROEN)</c:v>
                </c:pt>
                <c:pt idx="9">
                  <c:v>FOLKSVAGEN</c:v>
                </c:pt>
              </c:strCache>
            </c:strRef>
          </c:cat>
          <c:val>
            <c:numRef>
              <c:f>'ZADACI Grafikoni'!$B$41:$B$50</c:f>
              <c:numCache>
                <c:formatCode>General</c:formatCode>
                <c:ptCount val="10"/>
                <c:pt idx="0">
                  <c:v>3</c:v>
                </c:pt>
                <c:pt idx="1">
                  <c:v>5.7</c:v>
                </c:pt>
                <c:pt idx="2">
                  <c:v>6.2</c:v>
                </c:pt>
                <c:pt idx="3">
                  <c:v>10.1</c:v>
                </c:pt>
                <c:pt idx="4">
                  <c:v>10.1</c:v>
                </c:pt>
                <c:pt idx="5">
                  <c:v>10.7</c:v>
                </c:pt>
                <c:pt idx="6">
                  <c:v>10.8</c:v>
                </c:pt>
                <c:pt idx="7">
                  <c:v>11</c:v>
                </c:pt>
                <c:pt idx="8">
                  <c:v>13.1</c:v>
                </c:pt>
                <c:pt idx="9">
                  <c:v>19.3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EA-487A-8D41-80C82AD5F04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54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/>
    <cs:fillRef idx="2">
      <cs:styleClr val="auto"/>
    </cs:fillRef>
    <cs:effectRef idx="1"/>
    <cs:fontRef idx="minor">
      <a:schemeClr val="dk1"/>
    </cs:fontRef>
    <cs:spPr/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35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68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74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74" workbookViewId="0" zoomToFit="1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zoomScale="115" workbookViewId="0"/>
  </sheetViews>
  <pageMargins left="0.7" right="0.7" top="0.75" bottom="0.75" header="0.3" footer="0.3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zoomScale="74" workbookViewId="0" zoomToFit="1"/>
  </sheetViews>
  <pageMargins left="0.7" right="0.7" top="0.75" bottom="0.75" header="0.3" footer="0.3"/>
  <drawing r:id="rId1"/>
</chartsheet>
</file>

<file path=xl/chartsheets/sheet5.xml><?xml version="1.0" encoding="utf-8"?>
<chartsheet xmlns="http://schemas.openxmlformats.org/spreadsheetml/2006/main" xmlns:r="http://schemas.openxmlformats.org/officeDocument/2006/relationships">
  <sheetPr/>
  <sheetViews>
    <sheetView zoomScale="74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image" Target="../media/image1.png"/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0027" cy="6281351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DDF468F-4CAE-473D-A3B8-DF16FB931E16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60027" cy="6281351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612AED5-2174-4D6A-B9AA-B417F8CCD1E8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60296" cy="628153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E541F32-2527-4702-B921-7E4638F6DE6C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660027" cy="6281351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F015BE1-F3E4-4D8C-8370-4DE2B0E4613F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8660027" cy="6281351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031C223-1E0C-44CA-A54E-1A7B25C8A4D4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590550</xdr:colOff>
      <xdr:row>83</xdr:row>
      <xdr:rowOff>64770</xdr:rowOff>
    </xdr:from>
    <xdr:to>
      <xdr:col>7</xdr:col>
      <xdr:colOff>636270</xdr:colOff>
      <xdr:row>110</xdr:row>
      <xdr:rowOff>133350</xdr:rowOff>
    </xdr:to>
    <xdr:graphicFrame macro="">
      <xdr:nvGraphicFramePr>
        <xdr:cNvPr id="1077" name="Chart 3">
          <a:extLst>
            <a:ext uri="{FF2B5EF4-FFF2-40B4-BE49-F238E27FC236}">
              <a16:creationId xmlns:a16="http://schemas.microsoft.com/office/drawing/2014/main" id="{00000000-0008-0000-0000-000035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51</xdr:row>
      <xdr:rowOff>22860</xdr:rowOff>
    </xdr:from>
    <xdr:to>
      <xdr:col>1</xdr:col>
      <xdr:colOff>1710690</xdr:colOff>
      <xdr:row>61</xdr:row>
      <xdr:rowOff>42911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8968740"/>
          <a:ext cx="3314700" cy="3068051"/>
        </a:xfrm>
        <a:prstGeom prst="rect">
          <a:avLst/>
        </a:prstGeom>
      </xdr:spPr>
    </xdr:pic>
    <xdr:clientData/>
  </xdr:twoCellAnchor>
  <xdr:twoCellAnchor>
    <xdr:from>
      <xdr:col>2</xdr:col>
      <xdr:colOff>38100</xdr:colOff>
      <xdr:row>39</xdr:row>
      <xdr:rowOff>15240</xdr:rowOff>
    </xdr:from>
    <xdr:to>
      <xdr:col>5</xdr:col>
      <xdr:colOff>1171575</xdr:colOff>
      <xdr:row>49</xdr:row>
      <xdr:rowOff>243840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2AACA65B-F6EF-48B3-8899-1ED20FF9ED8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5" name="Table5" displayName="Table5" ref="A12:H16" headerRowBorderDxfId="52" tableBorderDxfId="51" totalsRowBorderDxfId="50" headerRowCellStyle="Normal 2" dataCellStyle="Normal 2" totalsRowCellStyle="Normal 2">
  <tableColumns count="8">
    <tableColumn id="1" name="Column1" totalsRowLabel="Total" totalsRowDxfId="49" dataCellStyle="Normal 2"/>
    <tableColumn id="2" name="jan" totalsRowDxfId="48" dataCellStyle="Normal 2"/>
    <tableColumn id="3" name="feb" totalsRowDxfId="47" dataCellStyle="Normal 2"/>
    <tableColumn id="4" name="mar" totalsRowDxfId="46" dataCellStyle="Normal 2"/>
    <tableColumn id="5" name="apr" totalsRowDxfId="45" dataCellStyle="Normal 2"/>
    <tableColumn id="6" name="maj" totalsRowDxfId="44" dataCellStyle="Normal 2"/>
    <tableColumn id="7" name="jun" totalsRowFunction="sum" totalsRowDxfId="43" dataCellStyle="Normal 2"/>
    <tableColumn id="8" name="Ukp. Potrosnja struje po gradovima" totalsRowDxfId="42" dataCellStyle="Normal 2">
      <calculatedColumnFormula>SUM(B13,C13,D13,E13,F13,G13)</calculatedColumnFormula>
    </tableColumn>
  </tableColumns>
  <tableStyleInfo name="TableStyleMedium8" showFirstColumn="0" showLastColumn="0" showRowStripes="0" showColumnStripes="0"/>
</table>
</file>

<file path=xl/tables/table2.xml><?xml version="1.0" encoding="utf-8"?>
<table xmlns="http://schemas.openxmlformats.org/spreadsheetml/2006/main" id="1" name="Table1" displayName="Table1" ref="A27:G33" totalsRowShown="0" headerRowDxfId="41" dataDxfId="39" headerRowBorderDxfId="40" tableBorderDxfId="38" totalsRowBorderDxfId="37">
  <autoFilter ref="A27:G33"/>
  <tableColumns count="7">
    <tableColumn id="1" name="ocjena_dajka/ odjeljenje" dataDxfId="36"/>
    <tableColumn id="2" name="IV1" dataDxfId="35"/>
    <tableColumn id="3" name="IV2" dataDxfId="34"/>
    <tableColumn id="4" name="IV3" dataDxfId="33"/>
    <tableColumn id="5" name="IV4" dataDxfId="32"/>
    <tableColumn id="6" name="IV5" dataDxfId="31"/>
    <tableColumn id="7" name="IV6" dataDxfId="30"/>
  </tableColumns>
  <tableStyleInfo name="TableStyleMedium12" showFirstColumn="0" showLastColumn="0" showRowStripes="1" showColumnStripes="0"/>
</table>
</file>

<file path=xl/tables/table3.xml><?xml version="1.0" encoding="utf-8"?>
<table xmlns="http://schemas.openxmlformats.org/spreadsheetml/2006/main" id="2" name="Table2" displayName="Table2" ref="A40:B50" totalsRowShown="0" headerRowBorderDxfId="29" tableBorderDxfId="28">
  <autoFilter ref="A40:B50"/>
  <tableColumns count="2">
    <tableColumn id="1" name="FIRMA" dataDxfId="27"/>
    <tableColumn id="2" name="% PRODAJE AUTOMOBILA U EVROPI (april 2000.)" dataDxfId="26"/>
  </tableColumns>
  <tableStyleInfo name="TableStyleLight21" showFirstColumn="0" showLastColumn="0" showRowStripes="1" showColumnStripes="0"/>
</table>
</file>

<file path=xl/tables/table4.xml><?xml version="1.0" encoding="utf-8"?>
<table xmlns="http://schemas.openxmlformats.org/spreadsheetml/2006/main" id="3" name="Table3" displayName="Table3" ref="A8:M28" totalsRowShown="0" headerRowDxfId="25" dataDxfId="24" tableBorderDxfId="23" headerRowCellStyle="Normal 2" dataCellStyle="Normal 2">
  <autoFilter ref="A8:M28"/>
  <tableColumns count="13">
    <tableColumn id="1" name="Tip aranžmana" dataDxfId="22" dataCellStyle="Normal 2"/>
    <tableColumn id="2" name="Destinacija" dataDxfId="21" dataCellStyle="Normal 2"/>
    <tableColumn id="3" name="Agencija BG (broj putnika)" dataDxfId="20" dataCellStyle="Normal 2"/>
    <tableColumn id="4" name="Agencija NS (broj putnika)" dataDxfId="19" dataCellStyle="Normal 2"/>
    <tableColumn id="5" name="Ukupan broj putnika" dataDxfId="18" dataCellStyle="Normal 2"/>
    <tableColumn id="6" name="Devizni dio cijene (euro)" dataDxfId="17" dataCellStyle="Normal 2"/>
    <tableColumn id="7" name="Devizni dio cijene (din)" dataDxfId="16" dataCellStyle="Normal 2"/>
    <tableColumn id="8" name="Dinarski dio cijene" dataDxfId="15" dataCellStyle="Normal 2"/>
    <tableColumn id="9" name="Ukupna Vrijednost" dataDxfId="14" dataCellStyle="Normal 2"/>
    <tableColumn id="10" name="Procenat marže" dataDxfId="13" dataCellStyle="Normal 2"/>
    <tableColumn id="11" name="Iznos marže" dataDxfId="12" dataCellStyle="Normal 2"/>
    <tableColumn id="12" name="Vrijednost aranžmana" dataDxfId="11" dataCellStyle="Normal 2"/>
    <tableColumn id="13" name="MP cijena aranžmana" dataDxfId="10" dataCellStyle="Normal 2"/>
  </tableColumns>
  <tableStyleInfo name="TableStyleDark2" showFirstColumn="0" showLastColumn="0" showRowStripes="1" showColumnStripes="0"/>
</table>
</file>

<file path=xl/tables/table5.xml><?xml version="1.0" encoding="utf-8"?>
<table xmlns="http://schemas.openxmlformats.org/spreadsheetml/2006/main" id="8" name="Table8" displayName="Table8" ref="A12:G41" totalsRowShown="0" headerRowDxfId="9" headerRowBorderDxfId="8" tableBorderDxfId="7" headerRowCellStyle="Accent3" dataCellStyle="Accent3">
  <autoFilter ref="A12:G41"/>
  <sortState ref="A13:G41">
    <sortCondition descending="1" ref="D12:D41"/>
  </sortState>
  <tableColumns count="7">
    <tableColumn id="1" name="Br." dataDxfId="6" dataCellStyle="Accent3"/>
    <tableColumn id="2" name="Kupac" dataDxfId="5" dataCellStyle="Accent3"/>
    <tableColumn id="3" name="Mjesto" dataDxfId="4" dataCellStyle="Accent3"/>
    <tableColumn id="4" name="Datum" dataDxfId="3" dataCellStyle="Accent3"/>
    <tableColumn id="5" name="Roba" dataDxfId="2" dataCellStyle="Accent3"/>
    <tableColumn id="6" name="Iznos" dataDxfId="1" dataCellStyle="Accent3"/>
    <tableColumn id="7" name="Kasni" dataDxfId="0" dataCellStyle="Accent3">
      <calculatedColumnFormula>$E$8-D13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.bin"/><Relationship Id="rId5" Type="http://schemas.openxmlformats.org/officeDocument/2006/relationships/table" Target="../tables/table3.xml"/><Relationship Id="rId4" Type="http://schemas.openxmlformats.org/officeDocument/2006/relationships/table" Target="../tables/table2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table" Target="../tables/table4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H80"/>
  <sheetViews>
    <sheetView tabSelected="1" topLeftCell="A22" zoomScaleNormal="100" workbookViewId="0">
      <selection activeCell="A7" sqref="A7"/>
    </sheetView>
  </sheetViews>
  <sheetFormatPr defaultRowHeight="13.2"/>
  <cols>
    <col min="1" max="1" width="22.6640625" customWidth="1"/>
    <col min="2" max="2" width="47.33203125" customWidth="1"/>
    <col min="3" max="3" width="13.6640625" customWidth="1"/>
    <col min="4" max="5" width="8.6640625" customWidth="1"/>
    <col min="6" max="6" width="17.6640625" customWidth="1"/>
    <col min="7" max="7" width="8.6640625" customWidth="1"/>
    <col min="8" max="8" width="36.44140625" customWidth="1"/>
    <col min="12" max="12" width="10.33203125" bestFit="1" customWidth="1"/>
  </cols>
  <sheetData>
    <row r="1" spans="1:8">
      <c r="A1" s="104"/>
    </row>
    <row r="3" spans="1:8">
      <c r="A3" s="104"/>
      <c r="B3" s="38"/>
    </row>
    <row r="4" spans="1:8">
      <c r="A4" s="104"/>
      <c r="B4" s="38"/>
    </row>
    <row r="5" spans="1:8">
      <c r="A5" s="104"/>
      <c r="B5" s="38"/>
    </row>
    <row r="6" spans="1:8">
      <c r="B6" s="38"/>
    </row>
    <row r="7" spans="1:8">
      <c r="A7" s="104"/>
      <c r="B7" s="38"/>
    </row>
    <row r="8" spans="1:8">
      <c r="B8" s="38"/>
    </row>
    <row r="9" spans="1:8" ht="15.6">
      <c r="A9" s="10" t="s">
        <v>0</v>
      </c>
    </row>
    <row r="10" spans="1:8">
      <c r="A10" s="104" t="s">
        <v>1</v>
      </c>
    </row>
    <row r="11" spans="1:8" ht="22.95" customHeight="1">
      <c r="A11" s="115" t="s">
        <v>2</v>
      </c>
      <c r="B11" s="115"/>
      <c r="C11" s="115"/>
      <c r="D11" s="115"/>
      <c r="E11" s="115"/>
      <c r="F11" s="115"/>
      <c r="G11" s="115"/>
      <c r="H11" s="79"/>
    </row>
    <row r="12" spans="1:8">
      <c r="A12" s="79" t="s">
        <v>3</v>
      </c>
      <c r="B12" s="79" t="s">
        <v>4</v>
      </c>
      <c r="C12" s="79" t="s">
        <v>5</v>
      </c>
      <c r="D12" s="79" t="s">
        <v>6</v>
      </c>
      <c r="E12" s="79" t="s">
        <v>7</v>
      </c>
      <c r="F12" s="79" t="s">
        <v>8</v>
      </c>
      <c r="G12" s="79" t="s">
        <v>9</v>
      </c>
      <c r="H12" s="79" t="s">
        <v>10</v>
      </c>
    </row>
    <row r="13" spans="1:8">
      <c r="A13" s="79" t="s">
        <v>11</v>
      </c>
      <c r="B13" s="79">
        <v>956</v>
      </c>
      <c r="C13" s="79">
        <v>789</v>
      </c>
      <c r="D13" s="79">
        <v>912</v>
      </c>
      <c r="E13" s="79">
        <v>645</v>
      </c>
      <c r="F13" s="79">
        <v>584</v>
      </c>
      <c r="G13" s="79">
        <v>490</v>
      </c>
      <c r="H13" s="79">
        <f>SUM(B13,C13,D13,E13,F13,G13)</f>
        <v>4376</v>
      </c>
    </row>
    <row r="14" spans="1:8">
      <c r="A14" s="79" t="s">
        <v>12</v>
      </c>
      <c r="B14" s="79">
        <v>95</v>
      </c>
      <c r="C14" s="79">
        <v>80</v>
      </c>
      <c r="D14" s="79">
        <v>88</v>
      </c>
      <c r="E14" s="79">
        <v>65</v>
      </c>
      <c r="F14" s="79">
        <v>60</v>
      </c>
      <c r="G14" s="79">
        <v>50</v>
      </c>
      <c r="H14" s="79">
        <f>SUM(B14,C14,D14,E14,F14,G14)</f>
        <v>438</v>
      </c>
    </row>
    <row r="15" spans="1:8">
      <c r="A15" s="79" t="s">
        <v>13</v>
      </c>
      <c r="B15" s="79">
        <v>190</v>
      </c>
      <c r="C15" s="79">
        <v>162</v>
      </c>
      <c r="D15" s="79">
        <v>178</v>
      </c>
      <c r="E15" s="79">
        <v>131</v>
      </c>
      <c r="F15" s="79">
        <v>123</v>
      </c>
      <c r="G15" s="79">
        <v>104</v>
      </c>
      <c r="H15" s="79">
        <f>SUM(B15,C15,D15,E15,F15,G15)</f>
        <v>888</v>
      </c>
    </row>
    <row r="16" spans="1:8" ht="29.25" customHeight="1">
      <c r="A16" s="79" t="s">
        <v>14</v>
      </c>
      <c r="B16" s="79">
        <f>SUM(B13,B14,B15)</f>
        <v>1241</v>
      </c>
      <c r="C16" s="79">
        <f t="shared" ref="C16:G16" si="0">SUM(C13,C14,C15)</f>
        <v>1031</v>
      </c>
      <c r="D16" s="79">
        <f t="shared" si="0"/>
        <v>1178</v>
      </c>
      <c r="E16" s="79">
        <f t="shared" si="0"/>
        <v>841</v>
      </c>
      <c r="F16" s="79">
        <f t="shared" si="0"/>
        <v>767</v>
      </c>
      <c r="G16" s="79">
        <f t="shared" si="0"/>
        <v>644</v>
      </c>
      <c r="H16" s="79"/>
    </row>
    <row r="17" spans="1:8">
      <c r="A17" s="3"/>
      <c r="B17" s="69"/>
      <c r="C17" s="69"/>
      <c r="D17" s="69"/>
      <c r="E17" s="69"/>
      <c r="F17" s="69"/>
      <c r="G17" s="69"/>
      <c r="H17" s="3"/>
    </row>
    <row r="18" spans="1:8">
      <c r="A18" s="7" t="s">
        <v>15</v>
      </c>
      <c r="B18" s="3"/>
      <c r="C18" s="3"/>
      <c r="D18" s="3"/>
      <c r="E18" s="3"/>
      <c r="F18" s="3"/>
      <c r="G18" s="3"/>
      <c r="H18" s="3"/>
    </row>
    <row r="19" spans="1:8">
      <c r="A19" s="105" t="s">
        <v>16</v>
      </c>
      <c r="B19" s="3"/>
      <c r="C19" s="3"/>
      <c r="D19" s="3"/>
      <c r="E19" s="3"/>
      <c r="F19" s="3"/>
      <c r="G19" s="3"/>
      <c r="H19" s="3"/>
    </row>
    <row r="20" spans="1:8">
      <c r="A20" s="105" t="s">
        <v>17</v>
      </c>
      <c r="B20" s="3"/>
      <c r="C20" s="3"/>
      <c r="D20" s="3"/>
      <c r="E20" s="3"/>
      <c r="F20" s="3"/>
      <c r="G20" s="3"/>
      <c r="H20" s="3"/>
    </row>
    <row r="21" spans="1:8">
      <c r="A21" s="7"/>
      <c r="B21" s="3"/>
      <c r="C21" s="3"/>
      <c r="D21" s="3"/>
      <c r="E21" s="3"/>
      <c r="F21" s="3"/>
      <c r="G21" s="3"/>
      <c r="H21" s="3"/>
    </row>
    <row r="22" spans="1:8">
      <c r="A22" s="7"/>
      <c r="B22" s="3"/>
      <c r="C22" s="3"/>
      <c r="D22" s="3"/>
      <c r="E22" s="3"/>
      <c r="F22" s="3"/>
      <c r="G22" s="3"/>
      <c r="H22" s="3"/>
    </row>
    <row r="23" spans="1:8">
      <c r="A23" s="7"/>
      <c r="B23" s="3"/>
      <c r="C23" s="3"/>
      <c r="D23" s="3"/>
      <c r="E23" s="3"/>
      <c r="F23" s="3"/>
      <c r="G23" s="3"/>
      <c r="H23" s="3"/>
    </row>
    <row r="24" spans="1:8" ht="15.6">
      <c r="A24" s="10" t="s">
        <v>18</v>
      </c>
      <c r="B24" s="3"/>
      <c r="C24" s="3"/>
      <c r="D24" s="3"/>
      <c r="E24" s="3"/>
      <c r="F24" s="3"/>
      <c r="G24" s="3"/>
      <c r="H24" s="3"/>
    </row>
    <row r="25" spans="1:8">
      <c r="A25" s="105" t="s">
        <v>19</v>
      </c>
      <c r="B25" s="3"/>
      <c r="C25" s="3"/>
      <c r="D25" s="3"/>
      <c r="E25" s="3"/>
      <c r="F25" s="3"/>
      <c r="G25" s="3"/>
      <c r="H25" s="3"/>
    </row>
    <row r="26" spans="1:8">
      <c r="A26" s="116" t="s">
        <v>20</v>
      </c>
      <c r="B26" s="116"/>
      <c r="C26" s="116"/>
      <c r="D26" s="116"/>
      <c r="E26" s="116"/>
      <c r="F26" s="116"/>
      <c r="G26" s="116"/>
      <c r="H26" s="3"/>
    </row>
    <row r="27" spans="1:8">
      <c r="A27" s="51" t="s">
        <v>21</v>
      </c>
      <c r="B27" s="52" t="s">
        <v>22</v>
      </c>
      <c r="C27" s="52" t="s">
        <v>23</v>
      </c>
      <c r="D27" s="52" t="s">
        <v>24</v>
      </c>
      <c r="E27" s="52" t="s">
        <v>25</v>
      </c>
      <c r="F27" s="52" t="s">
        <v>26</v>
      </c>
      <c r="G27" s="53" t="s">
        <v>27</v>
      </c>
      <c r="H27" s="3"/>
    </row>
    <row r="28" spans="1:8">
      <c r="A28" s="49" t="s">
        <v>28</v>
      </c>
      <c r="B28" s="2">
        <v>12</v>
      </c>
      <c r="C28" s="2">
        <v>9</v>
      </c>
      <c r="D28" s="2">
        <v>16</v>
      </c>
      <c r="E28" s="2">
        <v>21</v>
      </c>
      <c r="F28" s="2">
        <v>3</v>
      </c>
      <c r="G28" s="50">
        <v>5</v>
      </c>
      <c r="H28" s="3"/>
    </row>
    <row r="29" spans="1:8">
      <c r="A29" s="49" t="s">
        <v>29</v>
      </c>
      <c r="B29" s="2">
        <v>15</v>
      </c>
      <c r="C29" s="2">
        <v>17</v>
      </c>
      <c r="D29" s="2">
        <v>11</v>
      </c>
      <c r="E29" s="2">
        <v>9</v>
      </c>
      <c r="F29" s="2">
        <v>21</v>
      </c>
      <c r="G29" s="50">
        <v>12</v>
      </c>
      <c r="H29" s="3"/>
    </row>
    <row r="30" spans="1:8">
      <c r="A30" s="49" t="s">
        <v>30</v>
      </c>
      <c r="B30" s="2">
        <v>3</v>
      </c>
      <c r="C30" s="2">
        <v>4</v>
      </c>
      <c r="D30" s="2">
        <v>2</v>
      </c>
      <c r="E30" s="2">
        <v>0</v>
      </c>
      <c r="F30" s="2">
        <v>6</v>
      </c>
      <c r="G30" s="50">
        <v>9</v>
      </c>
      <c r="H30" s="3"/>
    </row>
    <row r="31" spans="1:8">
      <c r="A31" s="49" t="s">
        <v>31</v>
      </c>
      <c r="B31" s="2">
        <v>1</v>
      </c>
      <c r="C31" s="2">
        <v>0</v>
      </c>
      <c r="D31" s="2">
        <v>2</v>
      </c>
      <c r="E31" s="2">
        <v>1</v>
      </c>
      <c r="F31" s="2">
        <v>1</v>
      </c>
      <c r="G31" s="50">
        <v>4</v>
      </c>
      <c r="H31" s="3"/>
    </row>
    <row r="32" spans="1:8">
      <c r="A32" s="49" t="s">
        <v>32</v>
      </c>
      <c r="B32" s="2">
        <v>0</v>
      </c>
      <c r="C32" s="2">
        <v>2</v>
      </c>
      <c r="D32" s="2">
        <v>0</v>
      </c>
      <c r="E32" s="2">
        <v>1</v>
      </c>
      <c r="F32" s="2">
        <v>1</v>
      </c>
      <c r="G32" s="50">
        <v>3</v>
      </c>
      <c r="H32" s="3"/>
    </row>
    <row r="33" spans="1:8">
      <c r="A33" s="54" t="s">
        <v>33</v>
      </c>
      <c r="B33" s="55">
        <f t="shared" ref="B33:G33" si="1">SUM(B28:B32)</f>
        <v>31</v>
      </c>
      <c r="C33" s="55">
        <f t="shared" si="1"/>
        <v>32</v>
      </c>
      <c r="D33" s="55">
        <f t="shared" si="1"/>
        <v>31</v>
      </c>
      <c r="E33" s="55">
        <f t="shared" si="1"/>
        <v>32</v>
      </c>
      <c r="F33" s="55">
        <f t="shared" si="1"/>
        <v>32</v>
      </c>
      <c r="G33" s="56">
        <f t="shared" si="1"/>
        <v>33</v>
      </c>
      <c r="H33" s="3"/>
    </row>
    <row r="34" spans="1:8">
      <c r="A34" s="105" t="s">
        <v>34</v>
      </c>
      <c r="B34" s="8"/>
      <c r="C34" s="8"/>
      <c r="D34" s="8"/>
      <c r="E34" s="8"/>
      <c r="F34" s="8"/>
      <c r="G34" s="8"/>
      <c r="H34" s="3"/>
    </row>
    <row r="35" spans="1:8">
      <c r="A35" s="105" t="s">
        <v>35</v>
      </c>
      <c r="B35" s="8"/>
      <c r="C35" s="8"/>
      <c r="D35" s="8"/>
      <c r="E35" s="8"/>
      <c r="F35" s="8"/>
      <c r="G35" s="8"/>
      <c r="H35" s="3"/>
    </row>
    <row r="36" spans="1:8">
      <c r="A36" s="105" t="s">
        <v>36</v>
      </c>
      <c r="B36" s="8"/>
      <c r="C36" s="8"/>
      <c r="D36" s="8"/>
      <c r="E36" s="8"/>
      <c r="F36" s="8"/>
      <c r="G36" s="8"/>
      <c r="H36" s="3"/>
    </row>
    <row r="37" spans="1:8">
      <c r="A37" s="7"/>
      <c r="B37" s="8"/>
      <c r="C37" s="8"/>
      <c r="D37" s="8"/>
      <c r="E37" s="8"/>
      <c r="F37" s="8"/>
      <c r="G37" s="8"/>
      <c r="H37" s="3"/>
    </row>
    <row r="38" spans="1:8" ht="15.6">
      <c r="A38" s="10" t="s">
        <v>37</v>
      </c>
      <c r="B38" s="8"/>
      <c r="C38" s="8"/>
      <c r="D38" s="8"/>
      <c r="E38" s="8"/>
      <c r="F38" s="8"/>
      <c r="G38" s="8"/>
      <c r="H38" s="3"/>
    </row>
    <row r="39" spans="1:8" ht="13.8" thickBot="1">
      <c r="A39" s="105" t="s">
        <v>38</v>
      </c>
    </row>
    <row r="40" spans="1:8" ht="13.8" thickBot="1">
      <c r="A40" s="60" t="s">
        <v>39</v>
      </c>
      <c r="B40" s="61" t="s">
        <v>40</v>
      </c>
      <c r="C40" s="117"/>
      <c r="D40" s="117"/>
      <c r="E40" s="117"/>
      <c r="F40" s="118"/>
    </row>
    <row r="41" spans="1:8" ht="22.2" customHeight="1">
      <c r="A41" s="58" t="s">
        <v>41</v>
      </c>
      <c r="B41" s="6">
        <v>3</v>
      </c>
      <c r="C41" s="119"/>
      <c r="D41" s="119"/>
      <c r="E41" s="119"/>
      <c r="F41" s="120"/>
    </row>
    <row r="42" spans="1:8" ht="22.2" customHeight="1">
      <c r="A42" s="59" t="s">
        <v>42</v>
      </c>
      <c r="B42" s="2">
        <v>5.7</v>
      </c>
      <c r="C42" s="119"/>
      <c r="D42" s="119"/>
      <c r="E42" s="119"/>
      <c r="F42" s="120"/>
    </row>
    <row r="43" spans="1:8" ht="22.2" customHeight="1">
      <c r="A43" s="59" t="s">
        <v>43</v>
      </c>
      <c r="B43" s="2">
        <v>6.2</v>
      </c>
      <c r="C43" s="119"/>
      <c r="D43" s="119"/>
      <c r="E43" s="119"/>
      <c r="F43" s="120"/>
    </row>
    <row r="44" spans="1:8" ht="22.2" customHeight="1">
      <c r="A44" s="59" t="s">
        <v>44</v>
      </c>
      <c r="B44" s="2">
        <v>10.1</v>
      </c>
      <c r="C44" s="119"/>
      <c r="D44" s="119"/>
      <c r="E44" s="119"/>
      <c r="F44" s="120"/>
    </row>
    <row r="45" spans="1:8" ht="22.2" customHeight="1">
      <c r="A45" s="59" t="s">
        <v>45</v>
      </c>
      <c r="B45" s="2">
        <v>10.1</v>
      </c>
      <c r="C45" s="119"/>
      <c r="D45" s="119"/>
      <c r="E45" s="119"/>
      <c r="F45" s="120"/>
    </row>
    <row r="46" spans="1:8" ht="22.2" customHeight="1">
      <c r="A46" s="59" t="s">
        <v>46</v>
      </c>
      <c r="B46" s="2">
        <v>10.7</v>
      </c>
      <c r="C46" s="119"/>
      <c r="D46" s="119"/>
      <c r="E46" s="119"/>
      <c r="F46" s="120"/>
    </row>
    <row r="47" spans="1:8" ht="22.2" customHeight="1">
      <c r="A47" s="59" t="s">
        <v>47</v>
      </c>
      <c r="B47" s="2">
        <v>10.8</v>
      </c>
      <c r="C47" s="119"/>
      <c r="D47" s="119"/>
      <c r="E47" s="119"/>
      <c r="F47" s="120"/>
    </row>
    <row r="48" spans="1:8" ht="22.2" customHeight="1">
      <c r="A48" s="59" t="s">
        <v>48</v>
      </c>
      <c r="B48" s="2">
        <v>11</v>
      </c>
      <c r="C48" s="119"/>
      <c r="D48" s="119"/>
      <c r="E48" s="119"/>
      <c r="F48" s="120"/>
    </row>
    <row r="49" spans="1:6" ht="22.2" customHeight="1">
      <c r="A49" s="59" t="s">
        <v>49</v>
      </c>
      <c r="B49" s="2">
        <v>13.1</v>
      </c>
      <c r="C49" s="119"/>
      <c r="D49" s="119"/>
      <c r="E49" s="119"/>
      <c r="F49" s="120"/>
    </row>
    <row r="50" spans="1:6" ht="22.2" customHeight="1" thickBot="1">
      <c r="A50" s="62" t="s">
        <v>50</v>
      </c>
      <c r="B50" s="57">
        <v>19.3</v>
      </c>
      <c r="C50" s="121"/>
      <c r="D50" s="121"/>
      <c r="E50" s="121"/>
      <c r="F50" s="122"/>
    </row>
    <row r="51" spans="1:6">
      <c r="A51" s="114"/>
      <c r="B51" s="114"/>
    </row>
    <row r="52" spans="1:6">
      <c r="A52" s="11"/>
      <c r="B52" s="11"/>
    </row>
    <row r="53" spans="1:6" ht="25.2" customHeight="1">
      <c r="A53" s="11"/>
      <c r="B53" s="11"/>
    </row>
    <row r="54" spans="1:6" ht="25.2" customHeight="1">
      <c r="A54" s="11"/>
      <c r="B54" s="11"/>
    </row>
    <row r="55" spans="1:6" ht="25.2" customHeight="1">
      <c r="A55" s="11"/>
      <c r="B55" s="11"/>
    </row>
    <row r="56" spans="1:6" ht="25.2" customHeight="1">
      <c r="A56" s="11"/>
      <c r="B56" s="11"/>
    </row>
    <row r="57" spans="1:6" ht="25.2" customHeight="1">
      <c r="A57" s="11"/>
      <c r="B57" s="11"/>
    </row>
    <row r="58" spans="1:6" ht="25.2" customHeight="1">
      <c r="A58" s="11"/>
      <c r="B58" s="11"/>
    </row>
    <row r="59" spans="1:6" ht="25.2" customHeight="1">
      <c r="A59" s="11"/>
      <c r="B59" s="11"/>
    </row>
    <row r="60" spans="1:6" ht="25.2" customHeight="1">
      <c r="A60" s="11"/>
      <c r="B60" s="11"/>
    </row>
    <row r="61" spans="1:6" ht="25.2" customHeight="1">
      <c r="A61" s="11"/>
      <c r="B61" s="11"/>
    </row>
    <row r="62" spans="1:6">
      <c r="A62" s="11" t="s">
        <v>51</v>
      </c>
      <c r="B62" s="11"/>
    </row>
    <row r="63" spans="1:6">
      <c r="A63" s="11"/>
      <c r="B63" s="11"/>
    </row>
    <row r="64" spans="1:6">
      <c r="A64" s="11"/>
      <c r="B64" s="11"/>
    </row>
    <row r="65" spans="1:4" ht="15.6">
      <c r="A65" s="10" t="s">
        <v>52</v>
      </c>
      <c r="B65" s="104"/>
    </row>
    <row r="66" spans="1:4" ht="19.5" customHeight="1">
      <c r="A66" s="113" t="s">
        <v>53</v>
      </c>
      <c r="B66" s="113"/>
      <c r="C66" s="113"/>
      <c r="D66" s="113"/>
    </row>
    <row r="67" spans="1:4" ht="43.5" customHeight="1">
      <c r="A67" s="4" t="s">
        <v>54</v>
      </c>
      <c r="B67" s="14" t="s">
        <v>55</v>
      </c>
      <c r="C67" s="14" t="s">
        <v>56</v>
      </c>
    </row>
    <row r="68" spans="1:4">
      <c r="A68" s="5" t="s">
        <v>57</v>
      </c>
      <c r="B68" s="13">
        <v>1.8</v>
      </c>
      <c r="C68" s="12">
        <v>56.2</v>
      </c>
    </row>
    <row r="69" spans="1:4">
      <c r="A69" s="1" t="s">
        <v>58</v>
      </c>
      <c r="B69" s="13">
        <v>2.6</v>
      </c>
      <c r="C69" s="12">
        <v>55.4</v>
      </c>
    </row>
    <row r="70" spans="1:4">
      <c r="A70" s="1" t="s">
        <v>59</v>
      </c>
      <c r="B70" s="13">
        <v>6.7</v>
      </c>
      <c r="C70" s="12">
        <v>20.100000000000001</v>
      </c>
    </row>
    <row r="71" spans="1:4">
      <c r="A71" s="1" t="s">
        <v>60</v>
      </c>
      <c r="B71" s="13">
        <v>11.6</v>
      </c>
      <c r="C71" s="12">
        <v>68.900000000000006</v>
      </c>
    </row>
    <row r="72" spans="1:4">
      <c r="A72" s="1" t="s">
        <v>61</v>
      </c>
      <c r="B72" s="13">
        <v>16.7</v>
      </c>
      <c r="C72" s="12">
        <v>68.400000000000006</v>
      </c>
    </row>
    <row r="73" spans="1:4">
      <c r="A73" s="1" t="s">
        <v>62</v>
      </c>
      <c r="B73" s="13">
        <v>19.399999999999999</v>
      </c>
      <c r="C73" s="12">
        <v>58</v>
      </c>
    </row>
    <row r="74" spans="1:4">
      <c r="A74" s="1" t="s">
        <v>63</v>
      </c>
      <c r="B74" s="13">
        <v>21.3</v>
      </c>
      <c r="C74" s="12">
        <v>147.80000000000001</v>
      </c>
    </row>
    <row r="75" spans="1:4">
      <c r="A75" s="1" t="s">
        <v>64</v>
      </c>
      <c r="B75" s="13">
        <v>21</v>
      </c>
      <c r="C75" s="12">
        <v>20.399999999999999</v>
      </c>
    </row>
    <row r="76" spans="1:4">
      <c r="A76" s="1" t="s">
        <v>65</v>
      </c>
      <c r="B76" s="13">
        <v>17</v>
      </c>
      <c r="C76" s="12">
        <v>40.5</v>
      </c>
    </row>
    <row r="77" spans="1:4">
      <c r="A77" s="1" t="s">
        <v>66</v>
      </c>
      <c r="B77" s="13">
        <v>11.5</v>
      </c>
      <c r="C77" s="12">
        <v>39.299999999999997</v>
      </c>
    </row>
    <row r="78" spans="1:4">
      <c r="A78" s="1" t="s">
        <v>67</v>
      </c>
      <c r="B78" s="13">
        <v>6.1</v>
      </c>
      <c r="C78" s="12">
        <v>68.599999999999994</v>
      </c>
    </row>
    <row r="79" spans="1:4">
      <c r="A79" s="1" t="s">
        <v>68</v>
      </c>
      <c r="B79" s="13">
        <v>2</v>
      </c>
      <c r="C79" s="12">
        <v>126.2</v>
      </c>
    </row>
    <row r="80" spans="1:4" ht="15">
      <c r="A80" s="9" t="s">
        <v>69</v>
      </c>
    </row>
  </sheetData>
  <mergeCells count="5">
    <mergeCell ref="A66:D66"/>
    <mergeCell ref="A51:B51"/>
    <mergeCell ref="A11:G11"/>
    <mergeCell ref="A26:G26"/>
    <mergeCell ref="C40:F50"/>
  </mergeCells>
  <phoneticPr fontId="0" type="noConversion"/>
  <pageMargins left="0.75" right="0.75" top="1" bottom="1" header="0.5" footer="0.5"/>
  <pageSetup paperSize="9" orientation="portrait" horizontalDpi="360" verticalDpi="144" r:id="rId1"/>
  <headerFooter alignWithMargins="0"/>
  <drawing r:id="rId2"/>
  <tableParts count="3">
    <tablePart r:id="rId3"/>
    <tablePart r:id="rId4"/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M38"/>
  <sheetViews>
    <sheetView topLeftCell="C1" zoomScaleNormal="100" workbookViewId="0">
      <selection activeCell="H4" sqref="H4"/>
    </sheetView>
  </sheetViews>
  <sheetFormatPr defaultColWidth="13.33203125" defaultRowHeight="13.2"/>
  <cols>
    <col min="1" max="1" width="20.33203125" style="17" customWidth="1"/>
    <col min="2" max="2" width="13.33203125" style="17" customWidth="1"/>
    <col min="3" max="3" width="25.88671875" style="17" customWidth="1"/>
    <col min="4" max="4" width="25.6640625" style="17" customWidth="1"/>
    <col min="5" max="5" width="20.5546875" style="17" customWidth="1"/>
    <col min="6" max="6" width="23.88671875" style="17" customWidth="1"/>
    <col min="7" max="7" width="22.5546875" style="17" customWidth="1"/>
    <col min="8" max="8" width="18.6640625" style="17" customWidth="1"/>
    <col min="9" max="9" width="19" style="17" customWidth="1"/>
    <col min="10" max="10" width="16.6640625" style="17" customWidth="1"/>
    <col min="11" max="11" width="13.44140625" style="17" customWidth="1"/>
    <col min="12" max="12" width="21.88671875" style="17" customWidth="1"/>
    <col min="13" max="13" width="21.33203125" style="17" customWidth="1"/>
    <col min="14" max="14" width="13.33203125" style="17" customWidth="1"/>
    <col min="15" max="16384" width="13.33203125" style="17"/>
  </cols>
  <sheetData>
    <row r="2" spans="1:13" s="44" customFormat="1" ht="15">
      <c r="A2" s="44" t="s">
        <v>70</v>
      </c>
    </row>
    <row r="3" spans="1:13" s="44" customFormat="1" ht="15.6">
      <c r="A3" s="44" t="s">
        <v>71</v>
      </c>
    </row>
    <row r="4" spans="1:13" s="44" customFormat="1" ht="15.6">
      <c r="A4" s="44" t="s">
        <v>72</v>
      </c>
    </row>
    <row r="7" spans="1:13">
      <c r="A7" s="37" t="s">
        <v>73</v>
      </c>
    </row>
    <row r="8" spans="1:13" s="16" customFormat="1" ht="35.4" customHeight="1">
      <c r="A8" s="72" t="s">
        <v>74</v>
      </c>
      <c r="B8" s="73" t="s">
        <v>75</v>
      </c>
      <c r="C8" s="74" t="s">
        <v>76</v>
      </c>
      <c r="D8" s="74" t="s">
        <v>77</v>
      </c>
      <c r="E8" s="73" t="s">
        <v>78</v>
      </c>
      <c r="F8" s="73" t="s">
        <v>79</v>
      </c>
      <c r="G8" s="73" t="s">
        <v>80</v>
      </c>
      <c r="H8" s="73" t="s">
        <v>81</v>
      </c>
      <c r="I8" s="73" t="s">
        <v>82</v>
      </c>
      <c r="J8" s="73" t="s">
        <v>83</v>
      </c>
      <c r="K8" s="73" t="s">
        <v>84</v>
      </c>
      <c r="L8" s="73" t="s">
        <v>85</v>
      </c>
      <c r="M8" s="75" t="s">
        <v>86</v>
      </c>
    </row>
    <row r="9" spans="1:13" ht="12.75" customHeight="1">
      <c r="A9" s="71" t="s">
        <v>87</v>
      </c>
      <c r="B9" s="40" t="s">
        <v>88</v>
      </c>
      <c r="C9" s="106">
        <v>23</v>
      </c>
      <c r="D9" s="106">
        <v>18</v>
      </c>
      <c r="E9" s="106">
        <f>SUM(C9,D9)</f>
        <v>41</v>
      </c>
      <c r="F9" s="106">
        <v>90</v>
      </c>
      <c r="G9" s="107">
        <f>ABS(F9*$B$30)</f>
        <v>11095.2</v>
      </c>
      <c r="H9" s="107">
        <v>5000</v>
      </c>
      <c r="I9" s="107">
        <f>(G9+H9)*E9</f>
        <v>659903.20000000007</v>
      </c>
      <c r="J9" s="108" t="str">
        <f>IF($A9="Evropske metropole","20%","15%")</f>
        <v>20%</v>
      </c>
      <c r="K9" s="107">
        <f>I9*J9</f>
        <v>131980.64000000001</v>
      </c>
      <c r="L9" s="107">
        <f>I9+K9</f>
        <v>791883.84000000008</v>
      </c>
      <c r="M9" s="109">
        <f>$L9/$E9</f>
        <v>19314.240000000002</v>
      </c>
    </row>
    <row r="10" spans="1:13" ht="12.75" customHeight="1">
      <c r="A10" s="71" t="s">
        <v>89</v>
      </c>
      <c r="B10" s="40" t="s">
        <v>90</v>
      </c>
      <c r="C10" s="106">
        <v>30</v>
      </c>
      <c r="D10" s="106">
        <v>33</v>
      </c>
      <c r="E10" s="106">
        <f t="shared" ref="E10:E24" si="0">SUM(C10,D10)</f>
        <v>63</v>
      </c>
      <c r="F10" s="106">
        <v>125</v>
      </c>
      <c r="G10" s="107">
        <f t="shared" ref="G10:G24" si="1">ABS(F10*$B$30)</f>
        <v>15410</v>
      </c>
      <c r="H10" s="107">
        <v>10000</v>
      </c>
      <c r="I10" s="107">
        <f t="shared" ref="I10:I24" si="2">(G10+H10)*E10</f>
        <v>1600830</v>
      </c>
      <c r="J10" s="108" t="str">
        <f t="shared" ref="J10:J24" si="3">IF($A10="Evropske metropole","20%","15%")</f>
        <v>15%</v>
      </c>
      <c r="K10" s="107">
        <f t="shared" ref="K10:K24" si="4">I10*J10</f>
        <v>240124.5</v>
      </c>
      <c r="L10" s="107">
        <f t="shared" ref="L10:L24" si="5">I10+K10</f>
        <v>1840954.5</v>
      </c>
      <c r="M10" s="109">
        <f t="shared" ref="M10:M24" si="6">$L10/$E10</f>
        <v>29221.5</v>
      </c>
    </row>
    <row r="11" spans="1:13" ht="12.75" customHeight="1">
      <c r="A11" s="71" t="s">
        <v>89</v>
      </c>
      <c r="B11" s="40" t="s">
        <v>91</v>
      </c>
      <c r="C11" s="106">
        <v>28</v>
      </c>
      <c r="D11" s="106">
        <v>36</v>
      </c>
      <c r="E11" s="106">
        <f t="shared" si="0"/>
        <v>64</v>
      </c>
      <c r="F11" s="106">
        <v>140</v>
      </c>
      <c r="G11" s="107">
        <f t="shared" si="1"/>
        <v>17259.2</v>
      </c>
      <c r="H11" s="107">
        <v>12000</v>
      </c>
      <c r="I11" s="107">
        <f t="shared" si="2"/>
        <v>1872588.8</v>
      </c>
      <c r="J11" s="108" t="str">
        <f t="shared" si="3"/>
        <v>15%</v>
      </c>
      <c r="K11" s="107">
        <f t="shared" si="4"/>
        <v>280888.32000000001</v>
      </c>
      <c r="L11" s="107">
        <f t="shared" si="5"/>
        <v>2153477.1200000001</v>
      </c>
      <c r="M11" s="109">
        <f t="shared" si="6"/>
        <v>33648.080000000002</v>
      </c>
    </row>
    <row r="12" spans="1:13" ht="12.75" customHeight="1">
      <c r="A12" s="71" t="s">
        <v>87</v>
      </c>
      <c r="B12" s="40" t="s">
        <v>92</v>
      </c>
      <c r="C12" s="106">
        <v>45</v>
      </c>
      <c r="D12" s="106">
        <v>49</v>
      </c>
      <c r="E12" s="106">
        <f t="shared" si="0"/>
        <v>94</v>
      </c>
      <c r="F12" s="106">
        <v>85</v>
      </c>
      <c r="G12" s="107">
        <f t="shared" si="1"/>
        <v>10478.799999999999</v>
      </c>
      <c r="H12" s="107">
        <v>4000</v>
      </c>
      <c r="I12" s="107">
        <f t="shared" si="2"/>
        <v>1361007.2</v>
      </c>
      <c r="J12" s="108" t="str">
        <f t="shared" si="3"/>
        <v>20%</v>
      </c>
      <c r="K12" s="107">
        <f t="shared" si="4"/>
        <v>272201.44</v>
      </c>
      <c r="L12" s="107">
        <f t="shared" si="5"/>
        <v>1633208.64</v>
      </c>
      <c r="M12" s="109">
        <f t="shared" si="6"/>
        <v>17374.559999999998</v>
      </c>
    </row>
    <row r="13" spans="1:13" ht="12.75" customHeight="1">
      <c r="A13" s="71" t="s">
        <v>89</v>
      </c>
      <c r="B13" s="40" t="s">
        <v>93</v>
      </c>
      <c r="C13" s="106">
        <v>15</v>
      </c>
      <c r="D13" s="106">
        <v>25</v>
      </c>
      <c r="E13" s="106">
        <f t="shared" si="0"/>
        <v>40</v>
      </c>
      <c r="F13" s="106">
        <v>150</v>
      </c>
      <c r="G13" s="107">
        <f t="shared" si="1"/>
        <v>18492</v>
      </c>
      <c r="H13" s="107">
        <v>11000</v>
      </c>
      <c r="I13" s="107">
        <f t="shared" si="2"/>
        <v>1179680</v>
      </c>
      <c r="J13" s="108" t="str">
        <f t="shared" si="3"/>
        <v>15%</v>
      </c>
      <c r="K13" s="107">
        <f t="shared" si="4"/>
        <v>176952</v>
      </c>
      <c r="L13" s="107">
        <f t="shared" si="5"/>
        <v>1356632</v>
      </c>
      <c r="M13" s="109">
        <f t="shared" si="6"/>
        <v>33915.800000000003</v>
      </c>
    </row>
    <row r="14" spans="1:13" ht="12.75" customHeight="1">
      <c r="A14" s="71" t="s">
        <v>89</v>
      </c>
      <c r="B14" s="40" t="s">
        <v>90</v>
      </c>
      <c r="C14" s="106">
        <v>24</v>
      </c>
      <c r="D14" s="106">
        <v>18</v>
      </c>
      <c r="E14" s="106">
        <f t="shared" si="0"/>
        <v>42</v>
      </c>
      <c r="F14" s="106">
        <v>115</v>
      </c>
      <c r="G14" s="107">
        <f t="shared" si="1"/>
        <v>14177.2</v>
      </c>
      <c r="H14" s="107">
        <v>12000</v>
      </c>
      <c r="I14" s="107">
        <f t="shared" si="2"/>
        <v>1099442.4000000001</v>
      </c>
      <c r="J14" s="108" t="str">
        <f t="shared" si="3"/>
        <v>15%</v>
      </c>
      <c r="K14" s="107">
        <f t="shared" si="4"/>
        <v>164916.36000000002</v>
      </c>
      <c r="L14" s="107">
        <f t="shared" si="5"/>
        <v>1264358.7600000002</v>
      </c>
      <c r="M14" s="109">
        <f t="shared" si="6"/>
        <v>30103.780000000006</v>
      </c>
    </row>
    <row r="15" spans="1:13" ht="12.75" customHeight="1">
      <c r="A15" s="71" t="s">
        <v>87</v>
      </c>
      <c r="B15" s="40" t="s">
        <v>94</v>
      </c>
      <c r="C15" s="106">
        <v>33</v>
      </c>
      <c r="D15" s="106">
        <v>42</v>
      </c>
      <c r="E15" s="106">
        <f t="shared" si="0"/>
        <v>75</v>
      </c>
      <c r="F15" s="106">
        <v>135</v>
      </c>
      <c r="G15" s="107">
        <f t="shared" si="1"/>
        <v>16642.8</v>
      </c>
      <c r="H15" s="107">
        <v>7000</v>
      </c>
      <c r="I15" s="107">
        <f t="shared" si="2"/>
        <v>1773210</v>
      </c>
      <c r="J15" s="108" t="str">
        <f t="shared" si="3"/>
        <v>20%</v>
      </c>
      <c r="K15" s="107">
        <f t="shared" si="4"/>
        <v>354642</v>
      </c>
      <c r="L15" s="107">
        <f t="shared" si="5"/>
        <v>2127852</v>
      </c>
      <c r="M15" s="109">
        <f t="shared" si="6"/>
        <v>28371.360000000001</v>
      </c>
    </row>
    <row r="16" spans="1:13" ht="12.75" customHeight="1">
      <c r="A16" s="71" t="s">
        <v>87</v>
      </c>
      <c r="B16" s="40" t="s">
        <v>88</v>
      </c>
      <c r="C16" s="106">
        <v>28</v>
      </c>
      <c r="D16" s="106">
        <v>38</v>
      </c>
      <c r="E16" s="106">
        <f t="shared" si="0"/>
        <v>66</v>
      </c>
      <c r="F16" s="106">
        <v>90</v>
      </c>
      <c r="G16" s="107">
        <f t="shared" si="1"/>
        <v>11095.2</v>
      </c>
      <c r="H16" s="107">
        <v>5000</v>
      </c>
      <c r="I16" s="107">
        <f t="shared" si="2"/>
        <v>1062283.2</v>
      </c>
      <c r="J16" s="108" t="str">
        <f t="shared" si="3"/>
        <v>20%</v>
      </c>
      <c r="K16" s="107">
        <f t="shared" si="4"/>
        <v>212456.64</v>
      </c>
      <c r="L16" s="107">
        <f t="shared" si="5"/>
        <v>1274739.8399999999</v>
      </c>
      <c r="M16" s="109">
        <f t="shared" si="6"/>
        <v>19314.239999999998</v>
      </c>
    </row>
    <row r="17" spans="1:13" ht="12.75" customHeight="1">
      <c r="A17" s="71" t="s">
        <v>87</v>
      </c>
      <c r="B17" s="40" t="s">
        <v>92</v>
      </c>
      <c r="C17" s="106">
        <v>65</v>
      </c>
      <c r="D17" s="106">
        <v>56</v>
      </c>
      <c r="E17" s="106">
        <f t="shared" si="0"/>
        <v>121</v>
      </c>
      <c r="F17" s="106">
        <v>85</v>
      </c>
      <c r="G17" s="107">
        <f t="shared" si="1"/>
        <v>10478.799999999999</v>
      </c>
      <c r="H17" s="107">
        <v>4000</v>
      </c>
      <c r="I17" s="107">
        <f t="shared" si="2"/>
        <v>1751934.7999999998</v>
      </c>
      <c r="J17" s="108" t="str">
        <f t="shared" si="3"/>
        <v>20%</v>
      </c>
      <c r="K17" s="107">
        <f t="shared" si="4"/>
        <v>350386.95999999996</v>
      </c>
      <c r="L17" s="107">
        <f t="shared" si="5"/>
        <v>2102321.7599999998</v>
      </c>
      <c r="M17" s="109">
        <f t="shared" si="6"/>
        <v>17374.559999999998</v>
      </c>
    </row>
    <row r="18" spans="1:13" ht="12.75" customHeight="1">
      <c r="A18" s="71" t="s">
        <v>89</v>
      </c>
      <c r="B18" s="40" t="s">
        <v>90</v>
      </c>
      <c r="C18" s="106">
        <v>48</v>
      </c>
      <c r="D18" s="106">
        <v>33</v>
      </c>
      <c r="E18" s="106">
        <f t="shared" si="0"/>
        <v>81</v>
      </c>
      <c r="F18" s="106">
        <v>100</v>
      </c>
      <c r="G18" s="107">
        <f t="shared" si="1"/>
        <v>12328</v>
      </c>
      <c r="H18" s="107">
        <v>10000</v>
      </c>
      <c r="I18" s="107">
        <f t="shared" si="2"/>
        <v>1808568</v>
      </c>
      <c r="J18" s="108" t="str">
        <f t="shared" si="3"/>
        <v>15%</v>
      </c>
      <c r="K18" s="107">
        <f t="shared" si="4"/>
        <v>271285.2</v>
      </c>
      <c r="L18" s="107">
        <f t="shared" si="5"/>
        <v>2079853.2</v>
      </c>
      <c r="M18" s="109">
        <f t="shared" si="6"/>
        <v>25677.200000000001</v>
      </c>
    </row>
    <row r="19" spans="1:13" ht="12.75" customHeight="1">
      <c r="A19" s="71" t="s">
        <v>89</v>
      </c>
      <c r="B19" s="40" t="s">
        <v>91</v>
      </c>
      <c r="C19" s="106">
        <v>26</v>
      </c>
      <c r="D19" s="106">
        <v>32</v>
      </c>
      <c r="E19" s="106">
        <f t="shared" si="0"/>
        <v>58</v>
      </c>
      <c r="F19" s="106">
        <v>115</v>
      </c>
      <c r="G19" s="107">
        <f t="shared" si="1"/>
        <v>14177.2</v>
      </c>
      <c r="H19" s="107">
        <v>11000</v>
      </c>
      <c r="I19" s="107">
        <f t="shared" si="2"/>
        <v>1460277.6</v>
      </c>
      <c r="J19" s="108" t="str">
        <f t="shared" si="3"/>
        <v>15%</v>
      </c>
      <c r="K19" s="107">
        <f t="shared" si="4"/>
        <v>219041.64</v>
      </c>
      <c r="L19" s="107">
        <f t="shared" si="5"/>
        <v>1679319.2400000002</v>
      </c>
      <c r="M19" s="109">
        <f t="shared" si="6"/>
        <v>28953.780000000002</v>
      </c>
    </row>
    <row r="20" spans="1:13" ht="12.75" customHeight="1">
      <c r="A20" s="71" t="s">
        <v>89</v>
      </c>
      <c r="B20" s="40" t="s">
        <v>93</v>
      </c>
      <c r="C20" s="106">
        <v>65</v>
      </c>
      <c r="D20" s="106">
        <v>45</v>
      </c>
      <c r="E20" s="106">
        <f t="shared" si="0"/>
        <v>110</v>
      </c>
      <c r="F20" s="106">
        <v>125</v>
      </c>
      <c r="G20" s="107">
        <f t="shared" si="1"/>
        <v>15410</v>
      </c>
      <c r="H20" s="107">
        <v>12000</v>
      </c>
      <c r="I20" s="107">
        <f t="shared" si="2"/>
        <v>3015100</v>
      </c>
      <c r="J20" s="108" t="str">
        <f t="shared" si="3"/>
        <v>15%</v>
      </c>
      <c r="K20" s="107">
        <f t="shared" si="4"/>
        <v>452265</v>
      </c>
      <c r="L20" s="107">
        <f t="shared" si="5"/>
        <v>3467365</v>
      </c>
      <c r="M20" s="109">
        <f t="shared" si="6"/>
        <v>31521.5</v>
      </c>
    </row>
    <row r="21" spans="1:13" ht="12.75" customHeight="1">
      <c r="A21" s="71" t="s">
        <v>87</v>
      </c>
      <c r="B21" s="40" t="s">
        <v>94</v>
      </c>
      <c r="C21" s="106">
        <v>36</v>
      </c>
      <c r="D21" s="106">
        <v>42</v>
      </c>
      <c r="E21" s="106">
        <f t="shared" si="0"/>
        <v>78</v>
      </c>
      <c r="F21" s="106">
        <v>115</v>
      </c>
      <c r="G21" s="107">
        <f t="shared" si="1"/>
        <v>14177.2</v>
      </c>
      <c r="H21" s="107">
        <v>7000</v>
      </c>
      <c r="I21" s="107">
        <f t="shared" si="2"/>
        <v>1651821.6</v>
      </c>
      <c r="J21" s="108" t="str">
        <f t="shared" si="3"/>
        <v>20%</v>
      </c>
      <c r="K21" s="107">
        <f t="shared" si="4"/>
        <v>330364.32000000007</v>
      </c>
      <c r="L21" s="107">
        <f t="shared" si="5"/>
        <v>1982185.9200000002</v>
      </c>
      <c r="M21" s="109">
        <f t="shared" si="6"/>
        <v>25412.640000000003</v>
      </c>
    </row>
    <row r="22" spans="1:13" ht="12.75" customHeight="1">
      <c r="A22" s="71" t="s">
        <v>87</v>
      </c>
      <c r="B22" s="40" t="s">
        <v>88</v>
      </c>
      <c r="C22" s="106">
        <v>36</v>
      </c>
      <c r="D22" s="106">
        <v>31</v>
      </c>
      <c r="E22" s="106">
        <f t="shared" si="0"/>
        <v>67</v>
      </c>
      <c r="F22" s="106">
        <v>95</v>
      </c>
      <c r="G22" s="107">
        <f t="shared" si="1"/>
        <v>11711.6</v>
      </c>
      <c r="H22" s="107">
        <v>5000</v>
      </c>
      <c r="I22" s="107">
        <f t="shared" si="2"/>
        <v>1119677.2</v>
      </c>
      <c r="J22" s="108" t="str">
        <f t="shared" si="3"/>
        <v>20%</v>
      </c>
      <c r="K22" s="107">
        <f t="shared" si="4"/>
        <v>223935.44</v>
      </c>
      <c r="L22" s="107">
        <f t="shared" si="5"/>
        <v>1343612.64</v>
      </c>
      <c r="M22" s="109">
        <f t="shared" si="6"/>
        <v>20053.919999999998</v>
      </c>
    </row>
    <row r="23" spans="1:13" ht="12.75" customHeight="1">
      <c r="A23" s="71" t="s">
        <v>89</v>
      </c>
      <c r="B23" s="40" t="s">
        <v>90</v>
      </c>
      <c r="C23" s="106">
        <v>51</v>
      </c>
      <c r="D23" s="106">
        <v>49</v>
      </c>
      <c r="E23" s="106">
        <f t="shared" si="0"/>
        <v>100</v>
      </c>
      <c r="F23" s="106">
        <v>123</v>
      </c>
      <c r="G23" s="107">
        <f t="shared" si="1"/>
        <v>15163.44</v>
      </c>
      <c r="H23" s="107">
        <v>11000</v>
      </c>
      <c r="I23" s="107">
        <f t="shared" si="2"/>
        <v>2616344</v>
      </c>
      <c r="J23" s="108" t="str">
        <f t="shared" si="3"/>
        <v>15%</v>
      </c>
      <c r="K23" s="107">
        <f t="shared" si="4"/>
        <v>392451.6</v>
      </c>
      <c r="L23" s="107">
        <f t="shared" si="5"/>
        <v>3008795.6</v>
      </c>
      <c r="M23" s="109">
        <f t="shared" si="6"/>
        <v>30087.956000000002</v>
      </c>
    </row>
    <row r="24" spans="1:13" ht="12.75" customHeight="1">
      <c r="A24" s="71" t="s">
        <v>89</v>
      </c>
      <c r="B24" s="40" t="s">
        <v>91</v>
      </c>
      <c r="C24" s="106">
        <v>22</v>
      </c>
      <c r="D24" s="106">
        <v>24</v>
      </c>
      <c r="E24" s="106">
        <f t="shared" si="0"/>
        <v>46</v>
      </c>
      <c r="F24" s="106">
        <v>142</v>
      </c>
      <c r="G24" s="107">
        <f t="shared" si="1"/>
        <v>17505.759999999998</v>
      </c>
      <c r="H24" s="107">
        <v>12000</v>
      </c>
      <c r="I24" s="107">
        <f t="shared" si="2"/>
        <v>1357264.96</v>
      </c>
      <c r="J24" s="108" t="str">
        <f t="shared" si="3"/>
        <v>15%</v>
      </c>
      <c r="K24" s="107">
        <f t="shared" si="4"/>
        <v>203589.74399999998</v>
      </c>
      <c r="L24" s="107">
        <f t="shared" si="5"/>
        <v>1560854.7039999999</v>
      </c>
      <c r="M24" s="109">
        <f t="shared" si="6"/>
        <v>33931.623999999996</v>
      </c>
    </row>
    <row r="25" spans="1:13" ht="12.75" customHeight="1">
      <c r="A25" s="110"/>
      <c r="B25" s="106"/>
      <c r="C25" s="106"/>
      <c r="D25" s="106"/>
      <c r="E25" s="106"/>
      <c r="F25" s="106"/>
      <c r="G25" s="106"/>
      <c r="H25" s="106"/>
      <c r="I25" s="106"/>
      <c r="J25" s="106"/>
      <c r="K25" s="106"/>
      <c r="L25" s="106"/>
      <c r="M25" s="111"/>
    </row>
    <row r="26" spans="1:13" ht="12.75" customHeight="1">
      <c r="A26" s="110"/>
      <c r="B26" s="106"/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111"/>
    </row>
    <row r="27" spans="1:13" ht="12.75" customHeight="1">
      <c r="A27" s="110"/>
      <c r="B27" s="106"/>
      <c r="C27" s="106"/>
      <c r="D27" s="106"/>
      <c r="E27" s="106"/>
      <c r="F27" s="106"/>
      <c r="G27" s="106"/>
      <c r="H27" s="106"/>
      <c r="I27" s="106"/>
      <c r="J27" s="106"/>
      <c r="K27" s="106"/>
      <c r="L27" s="106"/>
      <c r="M27" s="111"/>
    </row>
    <row r="28" spans="1:13" s="39" customFormat="1" ht="21" customHeight="1">
      <c r="A28" s="76" t="s">
        <v>95</v>
      </c>
      <c r="B28" s="77"/>
      <c r="C28" s="77">
        <f>SUM(C9:C24)</f>
        <v>575</v>
      </c>
      <c r="D28" s="77">
        <f t="shared" ref="D28:M28" si="7">SUM(D9:D24)</f>
        <v>571</v>
      </c>
      <c r="E28" s="77">
        <f t="shared" si="7"/>
        <v>1146</v>
      </c>
      <c r="F28" s="77">
        <f t="shared" si="7"/>
        <v>1830</v>
      </c>
      <c r="G28" s="77">
        <f t="shared" si="7"/>
        <v>225602.40000000005</v>
      </c>
      <c r="H28" s="77">
        <f t="shared" si="7"/>
        <v>138000</v>
      </c>
      <c r="I28" s="77">
        <f t="shared" si="7"/>
        <v>25389932.960000005</v>
      </c>
      <c r="J28" s="77">
        <f t="shared" si="7"/>
        <v>0</v>
      </c>
      <c r="K28" s="77">
        <f t="shared" si="7"/>
        <v>4277481.8040000005</v>
      </c>
      <c r="L28" s="77">
        <f t="shared" si="7"/>
        <v>29667414.764000002</v>
      </c>
      <c r="M28" s="78">
        <f t="shared" si="7"/>
        <v>424276.74000000005</v>
      </c>
    </row>
    <row r="29" spans="1:13" ht="13.8" thickBot="1"/>
    <row r="30" spans="1:13" ht="17.399999999999999">
      <c r="A30" s="68" t="s">
        <v>96</v>
      </c>
      <c r="B30" s="35">
        <v>123.28</v>
      </c>
      <c r="F30" s="36" t="s">
        <v>97</v>
      </c>
      <c r="G30" s="18"/>
      <c r="H30" s="18"/>
      <c r="I30" s="18"/>
      <c r="J30" s="18"/>
      <c r="K30" s="18"/>
      <c r="L30" s="19"/>
    </row>
    <row r="31" spans="1:13" ht="13.8">
      <c r="F31" s="20"/>
      <c r="G31" s="21"/>
      <c r="H31" s="21"/>
      <c r="I31" s="21"/>
      <c r="J31" s="22" t="s">
        <v>98</v>
      </c>
      <c r="K31" s="41">
        <f>AVERAGE(M9:M24)</f>
        <v>26517.296250000003</v>
      </c>
      <c r="L31" s="23"/>
    </row>
    <row r="32" spans="1:13" ht="13.8">
      <c r="F32" s="20"/>
      <c r="G32" s="21"/>
      <c r="H32" s="21"/>
      <c r="I32" s="21"/>
      <c r="J32" s="22" t="s">
        <v>99</v>
      </c>
      <c r="K32" s="41">
        <f>MAX(M9:M24)</f>
        <v>33931.623999999996</v>
      </c>
      <c r="L32" s="23"/>
    </row>
    <row r="33" spans="6:12" ht="13.8">
      <c r="F33" s="20"/>
      <c r="G33" s="21"/>
      <c r="H33" s="21"/>
      <c r="I33" s="21"/>
      <c r="J33" s="22" t="s">
        <v>100</v>
      </c>
      <c r="K33" s="42">
        <f>SUMIF(A9:A24, "Evropske metropole",L9:L24)</f>
        <v>11255804.640000001</v>
      </c>
      <c r="L33" s="23"/>
    </row>
    <row r="34" spans="6:12" ht="13.8">
      <c r="F34" s="20"/>
      <c r="G34" s="21"/>
      <c r="H34" s="21"/>
      <c r="I34" s="21"/>
      <c r="J34" s="22" t="s">
        <v>101</v>
      </c>
      <c r="K34" s="43">
        <f>COUNTIF(B9:B24, "Prag")</f>
        <v>3</v>
      </c>
      <c r="L34" s="23"/>
    </row>
    <row r="35" spans="6:12" ht="13.2" customHeight="1">
      <c r="F35" s="20"/>
      <c r="G35" s="21"/>
      <c r="H35" s="21"/>
      <c r="I35" s="127" t="s">
        <v>102</v>
      </c>
      <c r="J35" s="128"/>
      <c r="K35" s="42"/>
      <c r="L35" s="23"/>
    </row>
    <row r="36" spans="6:12" ht="13.2" customHeight="1">
      <c r="F36" s="20"/>
      <c r="G36" s="21"/>
      <c r="H36" s="21"/>
      <c r="I36" s="125" t="s">
        <v>87</v>
      </c>
      <c r="J36" s="126"/>
      <c r="K36" s="42">
        <f>SUMIF(A9:A24, "Evropske metropole", E9:E24)</f>
        <v>542</v>
      </c>
      <c r="L36" s="23"/>
    </row>
    <row r="37" spans="6:12" ht="13.2" customHeight="1">
      <c r="F37" s="20"/>
      <c r="G37" s="21"/>
      <c r="H37" s="21"/>
      <c r="I37" s="123" t="s">
        <v>89</v>
      </c>
      <c r="J37" s="124"/>
      <c r="K37" s="42">
        <f>SUMIF(A9:A24, "Leto - Grčka", E9:E24)</f>
        <v>604</v>
      </c>
      <c r="L37" s="23"/>
    </row>
    <row r="38" spans="6:12" ht="13.8" thickBot="1">
      <c r="F38" s="24"/>
      <c r="G38" s="25"/>
      <c r="H38" s="25"/>
      <c r="I38" s="25"/>
      <c r="J38" s="25"/>
      <c r="K38" s="25"/>
      <c r="L38" s="26"/>
    </row>
  </sheetData>
  <mergeCells count="3">
    <mergeCell ref="I37:J37"/>
    <mergeCell ref="I36:J36"/>
    <mergeCell ref="I35:J35"/>
  </mergeCells>
  <pageMargins left="0.7" right="0.7" top="0.75" bottom="0.75" header="0.3" footer="0.3"/>
  <legacyDrawing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8"/>
  <sheetViews>
    <sheetView topLeftCell="A10" workbookViewId="0">
      <selection activeCell="K13" sqref="K13:P13"/>
    </sheetView>
  </sheetViews>
  <sheetFormatPr defaultRowHeight="13.2"/>
  <cols>
    <col min="1" max="1" width="10.5546875" style="28" customWidth="1"/>
    <col min="2" max="2" width="10" style="15" bestFit="1" customWidth="1"/>
    <col min="3" max="3" width="10.6640625" bestFit="1" customWidth="1"/>
    <col min="4" max="4" width="16" customWidth="1"/>
    <col min="5" max="5" width="20.33203125" style="28" customWidth="1"/>
    <col min="6" max="6" width="12.6640625" style="29" customWidth="1"/>
    <col min="7" max="7" width="8.33203125" style="28" customWidth="1"/>
    <col min="8" max="8" width="8.33203125" bestFit="1" customWidth="1"/>
    <col min="10" max="10" width="12.33203125" customWidth="1"/>
    <col min="257" max="257" width="7.6640625" customWidth="1"/>
    <col min="258" max="258" width="10" bestFit="1" customWidth="1"/>
    <col min="259" max="259" width="10.6640625" bestFit="1" customWidth="1"/>
    <col min="260" max="260" width="16" customWidth="1"/>
    <col min="261" max="261" width="20.33203125" customWidth="1"/>
    <col min="262" max="262" width="12.6640625" customWidth="1"/>
    <col min="263" max="263" width="7.6640625" customWidth="1"/>
    <col min="264" max="264" width="8.33203125" bestFit="1" customWidth="1"/>
    <col min="513" max="513" width="7.6640625" customWidth="1"/>
    <col min="514" max="514" width="10" bestFit="1" customWidth="1"/>
    <col min="515" max="515" width="10.6640625" bestFit="1" customWidth="1"/>
    <col min="516" max="516" width="16" customWidth="1"/>
    <col min="517" max="517" width="20.33203125" customWidth="1"/>
    <col min="518" max="518" width="12.6640625" customWidth="1"/>
    <col min="519" max="519" width="7.6640625" customWidth="1"/>
    <col min="520" max="520" width="8.33203125" bestFit="1" customWidth="1"/>
    <col min="769" max="769" width="7.6640625" customWidth="1"/>
    <col min="770" max="770" width="10" bestFit="1" customWidth="1"/>
    <col min="771" max="771" width="10.6640625" bestFit="1" customWidth="1"/>
    <col min="772" max="772" width="16" customWidth="1"/>
    <col min="773" max="773" width="20.33203125" customWidth="1"/>
    <col min="774" max="774" width="12.6640625" customWidth="1"/>
    <col min="775" max="775" width="7.6640625" customWidth="1"/>
    <col min="776" max="776" width="8.33203125" bestFit="1" customWidth="1"/>
    <col min="1025" max="1025" width="7.6640625" customWidth="1"/>
    <col min="1026" max="1026" width="10" bestFit="1" customWidth="1"/>
    <col min="1027" max="1027" width="10.6640625" bestFit="1" customWidth="1"/>
    <col min="1028" max="1028" width="16" customWidth="1"/>
    <col min="1029" max="1029" width="20.33203125" customWidth="1"/>
    <col min="1030" max="1030" width="12.6640625" customWidth="1"/>
    <col min="1031" max="1031" width="7.6640625" customWidth="1"/>
    <col min="1032" max="1032" width="8.33203125" bestFit="1" customWidth="1"/>
    <col min="1281" max="1281" width="7.6640625" customWidth="1"/>
    <col min="1282" max="1282" width="10" bestFit="1" customWidth="1"/>
    <col min="1283" max="1283" width="10.6640625" bestFit="1" customWidth="1"/>
    <col min="1284" max="1284" width="16" customWidth="1"/>
    <col min="1285" max="1285" width="20.33203125" customWidth="1"/>
    <col min="1286" max="1286" width="12.6640625" customWidth="1"/>
    <col min="1287" max="1287" width="7.6640625" customWidth="1"/>
    <col min="1288" max="1288" width="8.33203125" bestFit="1" customWidth="1"/>
    <col min="1537" max="1537" width="7.6640625" customWidth="1"/>
    <col min="1538" max="1538" width="10" bestFit="1" customWidth="1"/>
    <col min="1539" max="1539" width="10.6640625" bestFit="1" customWidth="1"/>
    <col min="1540" max="1540" width="16" customWidth="1"/>
    <col min="1541" max="1541" width="20.33203125" customWidth="1"/>
    <col min="1542" max="1542" width="12.6640625" customWidth="1"/>
    <col min="1543" max="1543" width="7.6640625" customWidth="1"/>
    <col min="1544" max="1544" width="8.33203125" bestFit="1" customWidth="1"/>
    <col min="1793" max="1793" width="7.6640625" customWidth="1"/>
    <col min="1794" max="1794" width="10" bestFit="1" customWidth="1"/>
    <col min="1795" max="1795" width="10.6640625" bestFit="1" customWidth="1"/>
    <col min="1796" max="1796" width="16" customWidth="1"/>
    <col min="1797" max="1797" width="20.33203125" customWidth="1"/>
    <col min="1798" max="1798" width="12.6640625" customWidth="1"/>
    <col min="1799" max="1799" width="7.6640625" customWidth="1"/>
    <col min="1800" max="1800" width="8.33203125" bestFit="1" customWidth="1"/>
    <col min="2049" max="2049" width="7.6640625" customWidth="1"/>
    <col min="2050" max="2050" width="10" bestFit="1" customWidth="1"/>
    <col min="2051" max="2051" width="10.6640625" bestFit="1" customWidth="1"/>
    <col min="2052" max="2052" width="16" customWidth="1"/>
    <col min="2053" max="2053" width="20.33203125" customWidth="1"/>
    <col min="2054" max="2054" width="12.6640625" customWidth="1"/>
    <col min="2055" max="2055" width="7.6640625" customWidth="1"/>
    <col min="2056" max="2056" width="8.33203125" bestFit="1" customWidth="1"/>
    <col min="2305" max="2305" width="7.6640625" customWidth="1"/>
    <col min="2306" max="2306" width="10" bestFit="1" customWidth="1"/>
    <col min="2307" max="2307" width="10.6640625" bestFit="1" customWidth="1"/>
    <col min="2308" max="2308" width="16" customWidth="1"/>
    <col min="2309" max="2309" width="20.33203125" customWidth="1"/>
    <col min="2310" max="2310" width="12.6640625" customWidth="1"/>
    <col min="2311" max="2311" width="7.6640625" customWidth="1"/>
    <col min="2312" max="2312" width="8.33203125" bestFit="1" customWidth="1"/>
    <col min="2561" max="2561" width="7.6640625" customWidth="1"/>
    <col min="2562" max="2562" width="10" bestFit="1" customWidth="1"/>
    <col min="2563" max="2563" width="10.6640625" bestFit="1" customWidth="1"/>
    <col min="2564" max="2564" width="16" customWidth="1"/>
    <col min="2565" max="2565" width="20.33203125" customWidth="1"/>
    <col min="2566" max="2566" width="12.6640625" customWidth="1"/>
    <col min="2567" max="2567" width="7.6640625" customWidth="1"/>
    <col min="2568" max="2568" width="8.33203125" bestFit="1" customWidth="1"/>
    <col min="2817" max="2817" width="7.6640625" customWidth="1"/>
    <col min="2818" max="2818" width="10" bestFit="1" customWidth="1"/>
    <col min="2819" max="2819" width="10.6640625" bestFit="1" customWidth="1"/>
    <col min="2820" max="2820" width="16" customWidth="1"/>
    <col min="2821" max="2821" width="20.33203125" customWidth="1"/>
    <col min="2822" max="2822" width="12.6640625" customWidth="1"/>
    <col min="2823" max="2823" width="7.6640625" customWidth="1"/>
    <col min="2824" max="2824" width="8.33203125" bestFit="1" customWidth="1"/>
    <col min="3073" max="3073" width="7.6640625" customWidth="1"/>
    <col min="3074" max="3074" width="10" bestFit="1" customWidth="1"/>
    <col min="3075" max="3075" width="10.6640625" bestFit="1" customWidth="1"/>
    <col min="3076" max="3076" width="16" customWidth="1"/>
    <col min="3077" max="3077" width="20.33203125" customWidth="1"/>
    <col min="3078" max="3078" width="12.6640625" customWidth="1"/>
    <col min="3079" max="3079" width="7.6640625" customWidth="1"/>
    <col min="3080" max="3080" width="8.33203125" bestFit="1" customWidth="1"/>
    <col min="3329" max="3329" width="7.6640625" customWidth="1"/>
    <col min="3330" max="3330" width="10" bestFit="1" customWidth="1"/>
    <col min="3331" max="3331" width="10.6640625" bestFit="1" customWidth="1"/>
    <col min="3332" max="3332" width="16" customWidth="1"/>
    <col min="3333" max="3333" width="20.33203125" customWidth="1"/>
    <col min="3334" max="3334" width="12.6640625" customWidth="1"/>
    <col min="3335" max="3335" width="7.6640625" customWidth="1"/>
    <col min="3336" max="3336" width="8.33203125" bestFit="1" customWidth="1"/>
    <col min="3585" max="3585" width="7.6640625" customWidth="1"/>
    <col min="3586" max="3586" width="10" bestFit="1" customWidth="1"/>
    <col min="3587" max="3587" width="10.6640625" bestFit="1" customWidth="1"/>
    <col min="3588" max="3588" width="16" customWidth="1"/>
    <col min="3589" max="3589" width="20.33203125" customWidth="1"/>
    <col min="3590" max="3590" width="12.6640625" customWidth="1"/>
    <col min="3591" max="3591" width="7.6640625" customWidth="1"/>
    <col min="3592" max="3592" width="8.33203125" bestFit="1" customWidth="1"/>
    <col min="3841" max="3841" width="7.6640625" customWidth="1"/>
    <col min="3842" max="3842" width="10" bestFit="1" customWidth="1"/>
    <col min="3843" max="3843" width="10.6640625" bestFit="1" customWidth="1"/>
    <col min="3844" max="3844" width="16" customWidth="1"/>
    <col min="3845" max="3845" width="20.33203125" customWidth="1"/>
    <col min="3846" max="3846" width="12.6640625" customWidth="1"/>
    <col min="3847" max="3847" width="7.6640625" customWidth="1"/>
    <col min="3848" max="3848" width="8.33203125" bestFit="1" customWidth="1"/>
    <col min="4097" max="4097" width="7.6640625" customWidth="1"/>
    <col min="4098" max="4098" width="10" bestFit="1" customWidth="1"/>
    <col min="4099" max="4099" width="10.6640625" bestFit="1" customWidth="1"/>
    <col min="4100" max="4100" width="16" customWidth="1"/>
    <col min="4101" max="4101" width="20.33203125" customWidth="1"/>
    <col min="4102" max="4102" width="12.6640625" customWidth="1"/>
    <col min="4103" max="4103" width="7.6640625" customWidth="1"/>
    <col min="4104" max="4104" width="8.33203125" bestFit="1" customWidth="1"/>
    <col min="4353" max="4353" width="7.6640625" customWidth="1"/>
    <col min="4354" max="4354" width="10" bestFit="1" customWidth="1"/>
    <col min="4355" max="4355" width="10.6640625" bestFit="1" customWidth="1"/>
    <col min="4356" max="4356" width="16" customWidth="1"/>
    <col min="4357" max="4357" width="20.33203125" customWidth="1"/>
    <col min="4358" max="4358" width="12.6640625" customWidth="1"/>
    <col min="4359" max="4359" width="7.6640625" customWidth="1"/>
    <col min="4360" max="4360" width="8.33203125" bestFit="1" customWidth="1"/>
    <col min="4609" max="4609" width="7.6640625" customWidth="1"/>
    <col min="4610" max="4610" width="10" bestFit="1" customWidth="1"/>
    <col min="4611" max="4611" width="10.6640625" bestFit="1" customWidth="1"/>
    <col min="4612" max="4612" width="16" customWidth="1"/>
    <col min="4613" max="4613" width="20.33203125" customWidth="1"/>
    <col min="4614" max="4614" width="12.6640625" customWidth="1"/>
    <col min="4615" max="4615" width="7.6640625" customWidth="1"/>
    <col min="4616" max="4616" width="8.33203125" bestFit="1" customWidth="1"/>
    <col min="4865" max="4865" width="7.6640625" customWidth="1"/>
    <col min="4866" max="4866" width="10" bestFit="1" customWidth="1"/>
    <col min="4867" max="4867" width="10.6640625" bestFit="1" customWidth="1"/>
    <col min="4868" max="4868" width="16" customWidth="1"/>
    <col min="4869" max="4869" width="20.33203125" customWidth="1"/>
    <col min="4870" max="4870" width="12.6640625" customWidth="1"/>
    <col min="4871" max="4871" width="7.6640625" customWidth="1"/>
    <col min="4872" max="4872" width="8.33203125" bestFit="1" customWidth="1"/>
    <col min="5121" max="5121" width="7.6640625" customWidth="1"/>
    <col min="5122" max="5122" width="10" bestFit="1" customWidth="1"/>
    <col min="5123" max="5123" width="10.6640625" bestFit="1" customWidth="1"/>
    <col min="5124" max="5124" width="16" customWidth="1"/>
    <col min="5125" max="5125" width="20.33203125" customWidth="1"/>
    <col min="5126" max="5126" width="12.6640625" customWidth="1"/>
    <col min="5127" max="5127" width="7.6640625" customWidth="1"/>
    <col min="5128" max="5128" width="8.33203125" bestFit="1" customWidth="1"/>
    <col min="5377" max="5377" width="7.6640625" customWidth="1"/>
    <col min="5378" max="5378" width="10" bestFit="1" customWidth="1"/>
    <col min="5379" max="5379" width="10.6640625" bestFit="1" customWidth="1"/>
    <col min="5380" max="5380" width="16" customWidth="1"/>
    <col min="5381" max="5381" width="20.33203125" customWidth="1"/>
    <col min="5382" max="5382" width="12.6640625" customWidth="1"/>
    <col min="5383" max="5383" width="7.6640625" customWidth="1"/>
    <col min="5384" max="5384" width="8.33203125" bestFit="1" customWidth="1"/>
    <col min="5633" max="5633" width="7.6640625" customWidth="1"/>
    <col min="5634" max="5634" width="10" bestFit="1" customWidth="1"/>
    <col min="5635" max="5635" width="10.6640625" bestFit="1" customWidth="1"/>
    <col min="5636" max="5636" width="16" customWidth="1"/>
    <col min="5637" max="5637" width="20.33203125" customWidth="1"/>
    <col min="5638" max="5638" width="12.6640625" customWidth="1"/>
    <col min="5639" max="5639" width="7.6640625" customWidth="1"/>
    <col min="5640" max="5640" width="8.33203125" bestFit="1" customWidth="1"/>
    <col min="5889" max="5889" width="7.6640625" customWidth="1"/>
    <col min="5890" max="5890" width="10" bestFit="1" customWidth="1"/>
    <col min="5891" max="5891" width="10.6640625" bestFit="1" customWidth="1"/>
    <col min="5892" max="5892" width="16" customWidth="1"/>
    <col min="5893" max="5893" width="20.33203125" customWidth="1"/>
    <col min="5894" max="5894" width="12.6640625" customWidth="1"/>
    <col min="5895" max="5895" width="7.6640625" customWidth="1"/>
    <col min="5896" max="5896" width="8.33203125" bestFit="1" customWidth="1"/>
    <col min="6145" max="6145" width="7.6640625" customWidth="1"/>
    <col min="6146" max="6146" width="10" bestFit="1" customWidth="1"/>
    <col min="6147" max="6147" width="10.6640625" bestFit="1" customWidth="1"/>
    <col min="6148" max="6148" width="16" customWidth="1"/>
    <col min="6149" max="6149" width="20.33203125" customWidth="1"/>
    <col min="6150" max="6150" width="12.6640625" customWidth="1"/>
    <col min="6151" max="6151" width="7.6640625" customWidth="1"/>
    <col min="6152" max="6152" width="8.33203125" bestFit="1" customWidth="1"/>
    <col min="6401" max="6401" width="7.6640625" customWidth="1"/>
    <col min="6402" max="6402" width="10" bestFit="1" customWidth="1"/>
    <col min="6403" max="6403" width="10.6640625" bestFit="1" customWidth="1"/>
    <col min="6404" max="6404" width="16" customWidth="1"/>
    <col min="6405" max="6405" width="20.33203125" customWidth="1"/>
    <col min="6406" max="6406" width="12.6640625" customWidth="1"/>
    <col min="6407" max="6407" width="7.6640625" customWidth="1"/>
    <col min="6408" max="6408" width="8.33203125" bestFit="1" customWidth="1"/>
    <col min="6657" max="6657" width="7.6640625" customWidth="1"/>
    <col min="6658" max="6658" width="10" bestFit="1" customWidth="1"/>
    <col min="6659" max="6659" width="10.6640625" bestFit="1" customWidth="1"/>
    <col min="6660" max="6660" width="16" customWidth="1"/>
    <col min="6661" max="6661" width="20.33203125" customWidth="1"/>
    <col min="6662" max="6662" width="12.6640625" customWidth="1"/>
    <col min="6663" max="6663" width="7.6640625" customWidth="1"/>
    <col min="6664" max="6664" width="8.33203125" bestFit="1" customWidth="1"/>
    <col min="6913" max="6913" width="7.6640625" customWidth="1"/>
    <col min="6914" max="6914" width="10" bestFit="1" customWidth="1"/>
    <col min="6915" max="6915" width="10.6640625" bestFit="1" customWidth="1"/>
    <col min="6916" max="6916" width="16" customWidth="1"/>
    <col min="6917" max="6917" width="20.33203125" customWidth="1"/>
    <col min="6918" max="6918" width="12.6640625" customWidth="1"/>
    <col min="6919" max="6919" width="7.6640625" customWidth="1"/>
    <col min="6920" max="6920" width="8.33203125" bestFit="1" customWidth="1"/>
    <col min="7169" max="7169" width="7.6640625" customWidth="1"/>
    <col min="7170" max="7170" width="10" bestFit="1" customWidth="1"/>
    <col min="7171" max="7171" width="10.6640625" bestFit="1" customWidth="1"/>
    <col min="7172" max="7172" width="16" customWidth="1"/>
    <col min="7173" max="7173" width="20.33203125" customWidth="1"/>
    <col min="7174" max="7174" width="12.6640625" customWidth="1"/>
    <col min="7175" max="7175" width="7.6640625" customWidth="1"/>
    <col min="7176" max="7176" width="8.33203125" bestFit="1" customWidth="1"/>
    <col min="7425" max="7425" width="7.6640625" customWidth="1"/>
    <col min="7426" max="7426" width="10" bestFit="1" customWidth="1"/>
    <col min="7427" max="7427" width="10.6640625" bestFit="1" customWidth="1"/>
    <col min="7428" max="7428" width="16" customWidth="1"/>
    <col min="7429" max="7429" width="20.33203125" customWidth="1"/>
    <col min="7430" max="7430" width="12.6640625" customWidth="1"/>
    <col min="7431" max="7431" width="7.6640625" customWidth="1"/>
    <col min="7432" max="7432" width="8.33203125" bestFit="1" customWidth="1"/>
    <col min="7681" max="7681" width="7.6640625" customWidth="1"/>
    <col min="7682" max="7682" width="10" bestFit="1" customWidth="1"/>
    <col min="7683" max="7683" width="10.6640625" bestFit="1" customWidth="1"/>
    <col min="7684" max="7684" width="16" customWidth="1"/>
    <col min="7685" max="7685" width="20.33203125" customWidth="1"/>
    <col min="7686" max="7686" width="12.6640625" customWidth="1"/>
    <col min="7687" max="7687" width="7.6640625" customWidth="1"/>
    <col min="7688" max="7688" width="8.33203125" bestFit="1" customWidth="1"/>
    <col min="7937" max="7937" width="7.6640625" customWidth="1"/>
    <col min="7938" max="7938" width="10" bestFit="1" customWidth="1"/>
    <col min="7939" max="7939" width="10.6640625" bestFit="1" customWidth="1"/>
    <col min="7940" max="7940" width="16" customWidth="1"/>
    <col min="7941" max="7941" width="20.33203125" customWidth="1"/>
    <col min="7942" max="7942" width="12.6640625" customWidth="1"/>
    <col min="7943" max="7943" width="7.6640625" customWidth="1"/>
    <col min="7944" max="7944" width="8.33203125" bestFit="1" customWidth="1"/>
    <col min="8193" max="8193" width="7.6640625" customWidth="1"/>
    <col min="8194" max="8194" width="10" bestFit="1" customWidth="1"/>
    <col min="8195" max="8195" width="10.6640625" bestFit="1" customWidth="1"/>
    <col min="8196" max="8196" width="16" customWidth="1"/>
    <col min="8197" max="8197" width="20.33203125" customWidth="1"/>
    <col min="8198" max="8198" width="12.6640625" customWidth="1"/>
    <col min="8199" max="8199" width="7.6640625" customWidth="1"/>
    <col min="8200" max="8200" width="8.33203125" bestFit="1" customWidth="1"/>
    <col min="8449" max="8449" width="7.6640625" customWidth="1"/>
    <col min="8450" max="8450" width="10" bestFit="1" customWidth="1"/>
    <col min="8451" max="8451" width="10.6640625" bestFit="1" customWidth="1"/>
    <col min="8452" max="8452" width="16" customWidth="1"/>
    <col min="8453" max="8453" width="20.33203125" customWidth="1"/>
    <col min="8454" max="8454" width="12.6640625" customWidth="1"/>
    <col min="8455" max="8455" width="7.6640625" customWidth="1"/>
    <col min="8456" max="8456" width="8.33203125" bestFit="1" customWidth="1"/>
    <col min="8705" max="8705" width="7.6640625" customWidth="1"/>
    <col min="8706" max="8706" width="10" bestFit="1" customWidth="1"/>
    <col min="8707" max="8707" width="10.6640625" bestFit="1" customWidth="1"/>
    <col min="8708" max="8708" width="16" customWidth="1"/>
    <col min="8709" max="8709" width="20.33203125" customWidth="1"/>
    <col min="8710" max="8710" width="12.6640625" customWidth="1"/>
    <col min="8711" max="8711" width="7.6640625" customWidth="1"/>
    <col min="8712" max="8712" width="8.33203125" bestFit="1" customWidth="1"/>
    <col min="8961" max="8961" width="7.6640625" customWidth="1"/>
    <col min="8962" max="8962" width="10" bestFit="1" customWidth="1"/>
    <col min="8963" max="8963" width="10.6640625" bestFit="1" customWidth="1"/>
    <col min="8964" max="8964" width="16" customWidth="1"/>
    <col min="8965" max="8965" width="20.33203125" customWidth="1"/>
    <col min="8966" max="8966" width="12.6640625" customWidth="1"/>
    <col min="8967" max="8967" width="7.6640625" customWidth="1"/>
    <col min="8968" max="8968" width="8.33203125" bestFit="1" customWidth="1"/>
    <col min="9217" max="9217" width="7.6640625" customWidth="1"/>
    <col min="9218" max="9218" width="10" bestFit="1" customWidth="1"/>
    <col min="9219" max="9219" width="10.6640625" bestFit="1" customWidth="1"/>
    <col min="9220" max="9220" width="16" customWidth="1"/>
    <col min="9221" max="9221" width="20.33203125" customWidth="1"/>
    <col min="9222" max="9222" width="12.6640625" customWidth="1"/>
    <col min="9223" max="9223" width="7.6640625" customWidth="1"/>
    <col min="9224" max="9224" width="8.33203125" bestFit="1" customWidth="1"/>
    <col min="9473" max="9473" width="7.6640625" customWidth="1"/>
    <col min="9474" max="9474" width="10" bestFit="1" customWidth="1"/>
    <col min="9475" max="9475" width="10.6640625" bestFit="1" customWidth="1"/>
    <col min="9476" max="9476" width="16" customWidth="1"/>
    <col min="9477" max="9477" width="20.33203125" customWidth="1"/>
    <col min="9478" max="9478" width="12.6640625" customWidth="1"/>
    <col min="9479" max="9479" width="7.6640625" customWidth="1"/>
    <col min="9480" max="9480" width="8.33203125" bestFit="1" customWidth="1"/>
    <col min="9729" max="9729" width="7.6640625" customWidth="1"/>
    <col min="9730" max="9730" width="10" bestFit="1" customWidth="1"/>
    <col min="9731" max="9731" width="10.6640625" bestFit="1" customWidth="1"/>
    <col min="9732" max="9732" width="16" customWidth="1"/>
    <col min="9733" max="9733" width="20.33203125" customWidth="1"/>
    <col min="9734" max="9734" width="12.6640625" customWidth="1"/>
    <col min="9735" max="9735" width="7.6640625" customWidth="1"/>
    <col min="9736" max="9736" width="8.33203125" bestFit="1" customWidth="1"/>
    <col min="9985" max="9985" width="7.6640625" customWidth="1"/>
    <col min="9986" max="9986" width="10" bestFit="1" customWidth="1"/>
    <col min="9987" max="9987" width="10.6640625" bestFit="1" customWidth="1"/>
    <col min="9988" max="9988" width="16" customWidth="1"/>
    <col min="9989" max="9989" width="20.33203125" customWidth="1"/>
    <col min="9990" max="9990" width="12.6640625" customWidth="1"/>
    <col min="9991" max="9991" width="7.6640625" customWidth="1"/>
    <col min="9992" max="9992" width="8.33203125" bestFit="1" customWidth="1"/>
    <col min="10241" max="10241" width="7.6640625" customWidth="1"/>
    <col min="10242" max="10242" width="10" bestFit="1" customWidth="1"/>
    <col min="10243" max="10243" width="10.6640625" bestFit="1" customWidth="1"/>
    <col min="10244" max="10244" width="16" customWidth="1"/>
    <col min="10245" max="10245" width="20.33203125" customWidth="1"/>
    <col min="10246" max="10246" width="12.6640625" customWidth="1"/>
    <col min="10247" max="10247" width="7.6640625" customWidth="1"/>
    <col min="10248" max="10248" width="8.33203125" bestFit="1" customWidth="1"/>
    <col min="10497" max="10497" width="7.6640625" customWidth="1"/>
    <col min="10498" max="10498" width="10" bestFit="1" customWidth="1"/>
    <col min="10499" max="10499" width="10.6640625" bestFit="1" customWidth="1"/>
    <col min="10500" max="10500" width="16" customWidth="1"/>
    <col min="10501" max="10501" width="20.33203125" customWidth="1"/>
    <col min="10502" max="10502" width="12.6640625" customWidth="1"/>
    <col min="10503" max="10503" width="7.6640625" customWidth="1"/>
    <col min="10504" max="10504" width="8.33203125" bestFit="1" customWidth="1"/>
    <col min="10753" max="10753" width="7.6640625" customWidth="1"/>
    <col min="10754" max="10754" width="10" bestFit="1" customWidth="1"/>
    <col min="10755" max="10755" width="10.6640625" bestFit="1" customWidth="1"/>
    <col min="10756" max="10756" width="16" customWidth="1"/>
    <col min="10757" max="10757" width="20.33203125" customWidth="1"/>
    <col min="10758" max="10758" width="12.6640625" customWidth="1"/>
    <col min="10759" max="10759" width="7.6640625" customWidth="1"/>
    <col min="10760" max="10760" width="8.33203125" bestFit="1" customWidth="1"/>
    <col min="11009" max="11009" width="7.6640625" customWidth="1"/>
    <col min="11010" max="11010" width="10" bestFit="1" customWidth="1"/>
    <col min="11011" max="11011" width="10.6640625" bestFit="1" customWidth="1"/>
    <col min="11012" max="11012" width="16" customWidth="1"/>
    <col min="11013" max="11013" width="20.33203125" customWidth="1"/>
    <col min="11014" max="11014" width="12.6640625" customWidth="1"/>
    <col min="11015" max="11015" width="7.6640625" customWidth="1"/>
    <col min="11016" max="11016" width="8.33203125" bestFit="1" customWidth="1"/>
    <col min="11265" max="11265" width="7.6640625" customWidth="1"/>
    <col min="11266" max="11266" width="10" bestFit="1" customWidth="1"/>
    <col min="11267" max="11267" width="10.6640625" bestFit="1" customWidth="1"/>
    <col min="11268" max="11268" width="16" customWidth="1"/>
    <col min="11269" max="11269" width="20.33203125" customWidth="1"/>
    <col min="11270" max="11270" width="12.6640625" customWidth="1"/>
    <col min="11271" max="11271" width="7.6640625" customWidth="1"/>
    <col min="11272" max="11272" width="8.33203125" bestFit="1" customWidth="1"/>
    <col min="11521" max="11521" width="7.6640625" customWidth="1"/>
    <col min="11522" max="11522" width="10" bestFit="1" customWidth="1"/>
    <col min="11523" max="11523" width="10.6640625" bestFit="1" customWidth="1"/>
    <col min="11524" max="11524" width="16" customWidth="1"/>
    <col min="11525" max="11525" width="20.33203125" customWidth="1"/>
    <col min="11526" max="11526" width="12.6640625" customWidth="1"/>
    <col min="11527" max="11527" width="7.6640625" customWidth="1"/>
    <col min="11528" max="11528" width="8.33203125" bestFit="1" customWidth="1"/>
    <col min="11777" max="11777" width="7.6640625" customWidth="1"/>
    <col min="11778" max="11778" width="10" bestFit="1" customWidth="1"/>
    <col min="11779" max="11779" width="10.6640625" bestFit="1" customWidth="1"/>
    <col min="11780" max="11780" width="16" customWidth="1"/>
    <col min="11781" max="11781" width="20.33203125" customWidth="1"/>
    <col min="11782" max="11782" width="12.6640625" customWidth="1"/>
    <col min="11783" max="11783" width="7.6640625" customWidth="1"/>
    <col min="11784" max="11784" width="8.33203125" bestFit="1" customWidth="1"/>
    <col min="12033" max="12033" width="7.6640625" customWidth="1"/>
    <col min="12034" max="12034" width="10" bestFit="1" customWidth="1"/>
    <col min="12035" max="12035" width="10.6640625" bestFit="1" customWidth="1"/>
    <col min="12036" max="12036" width="16" customWidth="1"/>
    <col min="12037" max="12037" width="20.33203125" customWidth="1"/>
    <col min="12038" max="12038" width="12.6640625" customWidth="1"/>
    <col min="12039" max="12039" width="7.6640625" customWidth="1"/>
    <col min="12040" max="12040" width="8.33203125" bestFit="1" customWidth="1"/>
    <col min="12289" max="12289" width="7.6640625" customWidth="1"/>
    <col min="12290" max="12290" width="10" bestFit="1" customWidth="1"/>
    <col min="12291" max="12291" width="10.6640625" bestFit="1" customWidth="1"/>
    <col min="12292" max="12292" width="16" customWidth="1"/>
    <col min="12293" max="12293" width="20.33203125" customWidth="1"/>
    <col min="12294" max="12294" width="12.6640625" customWidth="1"/>
    <col min="12295" max="12295" width="7.6640625" customWidth="1"/>
    <col min="12296" max="12296" width="8.33203125" bestFit="1" customWidth="1"/>
    <col min="12545" max="12545" width="7.6640625" customWidth="1"/>
    <col min="12546" max="12546" width="10" bestFit="1" customWidth="1"/>
    <col min="12547" max="12547" width="10.6640625" bestFit="1" customWidth="1"/>
    <col min="12548" max="12548" width="16" customWidth="1"/>
    <col min="12549" max="12549" width="20.33203125" customWidth="1"/>
    <col min="12550" max="12550" width="12.6640625" customWidth="1"/>
    <col min="12551" max="12551" width="7.6640625" customWidth="1"/>
    <col min="12552" max="12552" width="8.33203125" bestFit="1" customWidth="1"/>
    <col min="12801" max="12801" width="7.6640625" customWidth="1"/>
    <col min="12802" max="12802" width="10" bestFit="1" customWidth="1"/>
    <col min="12803" max="12803" width="10.6640625" bestFit="1" customWidth="1"/>
    <col min="12804" max="12804" width="16" customWidth="1"/>
    <col min="12805" max="12805" width="20.33203125" customWidth="1"/>
    <col min="12806" max="12806" width="12.6640625" customWidth="1"/>
    <col min="12807" max="12807" width="7.6640625" customWidth="1"/>
    <col min="12808" max="12808" width="8.33203125" bestFit="1" customWidth="1"/>
    <col min="13057" max="13057" width="7.6640625" customWidth="1"/>
    <col min="13058" max="13058" width="10" bestFit="1" customWidth="1"/>
    <col min="13059" max="13059" width="10.6640625" bestFit="1" customWidth="1"/>
    <col min="13060" max="13060" width="16" customWidth="1"/>
    <col min="13061" max="13061" width="20.33203125" customWidth="1"/>
    <col min="13062" max="13062" width="12.6640625" customWidth="1"/>
    <col min="13063" max="13063" width="7.6640625" customWidth="1"/>
    <col min="13064" max="13064" width="8.33203125" bestFit="1" customWidth="1"/>
    <col min="13313" max="13313" width="7.6640625" customWidth="1"/>
    <col min="13314" max="13314" width="10" bestFit="1" customWidth="1"/>
    <col min="13315" max="13315" width="10.6640625" bestFit="1" customWidth="1"/>
    <col min="13316" max="13316" width="16" customWidth="1"/>
    <col min="13317" max="13317" width="20.33203125" customWidth="1"/>
    <col min="13318" max="13318" width="12.6640625" customWidth="1"/>
    <col min="13319" max="13319" width="7.6640625" customWidth="1"/>
    <col min="13320" max="13320" width="8.33203125" bestFit="1" customWidth="1"/>
    <col min="13569" max="13569" width="7.6640625" customWidth="1"/>
    <col min="13570" max="13570" width="10" bestFit="1" customWidth="1"/>
    <col min="13571" max="13571" width="10.6640625" bestFit="1" customWidth="1"/>
    <col min="13572" max="13572" width="16" customWidth="1"/>
    <col min="13573" max="13573" width="20.33203125" customWidth="1"/>
    <col min="13574" max="13574" width="12.6640625" customWidth="1"/>
    <col min="13575" max="13575" width="7.6640625" customWidth="1"/>
    <col min="13576" max="13576" width="8.33203125" bestFit="1" customWidth="1"/>
    <col min="13825" max="13825" width="7.6640625" customWidth="1"/>
    <col min="13826" max="13826" width="10" bestFit="1" customWidth="1"/>
    <col min="13827" max="13827" width="10.6640625" bestFit="1" customWidth="1"/>
    <col min="13828" max="13828" width="16" customWidth="1"/>
    <col min="13829" max="13829" width="20.33203125" customWidth="1"/>
    <col min="13830" max="13830" width="12.6640625" customWidth="1"/>
    <col min="13831" max="13831" width="7.6640625" customWidth="1"/>
    <col min="13832" max="13832" width="8.33203125" bestFit="1" customWidth="1"/>
    <col min="14081" max="14081" width="7.6640625" customWidth="1"/>
    <col min="14082" max="14082" width="10" bestFit="1" customWidth="1"/>
    <col min="14083" max="14083" width="10.6640625" bestFit="1" customWidth="1"/>
    <col min="14084" max="14084" width="16" customWidth="1"/>
    <col min="14085" max="14085" width="20.33203125" customWidth="1"/>
    <col min="14086" max="14086" width="12.6640625" customWidth="1"/>
    <col min="14087" max="14087" width="7.6640625" customWidth="1"/>
    <col min="14088" max="14088" width="8.33203125" bestFit="1" customWidth="1"/>
    <col min="14337" max="14337" width="7.6640625" customWidth="1"/>
    <col min="14338" max="14338" width="10" bestFit="1" customWidth="1"/>
    <col min="14339" max="14339" width="10.6640625" bestFit="1" customWidth="1"/>
    <col min="14340" max="14340" width="16" customWidth="1"/>
    <col min="14341" max="14341" width="20.33203125" customWidth="1"/>
    <col min="14342" max="14342" width="12.6640625" customWidth="1"/>
    <col min="14343" max="14343" width="7.6640625" customWidth="1"/>
    <col min="14344" max="14344" width="8.33203125" bestFit="1" customWidth="1"/>
    <col min="14593" max="14593" width="7.6640625" customWidth="1"/>
    <col min="14594" max="14594" width="10" bestFit="1" customWidth="1"/>
    <col min="14595" max="14595" width="10.6640625" bestFit="1" customWidth="1"/>
    <col min="14596" max="14596" width="16" customWidth="1"/>
    <col min="14597" max="14597" width="20.33203125" customWidth="1"/>
    <col min="14598" max="14598" width="12.6640625" customWidth="1"/>
    <col min="14599" max="14599" width="7.6640625" customWidth="1"/>
    <col min="14600" max="14600" width="8.33203125" bestFit="1" customWidth="1"/>
    <col min="14849" max="14849" width="7.6640625" customWidth="1"/>
    <col min="14850" max="14850" width="10" bestFit="1" customWidth="1"/>
    <col min="14851" max="14851" width="10.6640625" bestFit="1" customWidth="1"/>
    <col min="14852" max="14852" width="16" customWidth="1"/>
    <col min="14853" max="14853" width="20.33203125" customWidth="1"/>
    <col min="14854" max="14854" width="12.6640625" customWidth="1"/>
    <col min="14855" max="14855" width="7.6640625" customWidth="1"/>
    <col min="14856" max="14856" width="8.33203125" bestFit="1" customWidth="1"/>
    <col min="15105" max="15105" width="7.6640625" customWidth="1"/>
    <col min="15106" max="15106" width="10" bestFit="1" customWidth="1"/>
    <col min="15107" max="15107" width="10.6640625" bestFit="1" customWidth="1"/>
    <col min="15108" max="15108" width="16" customWidth="1"/>
    <col min="15109" max="15109" width="20.33203125" customWidth="1"/>
    <col min="15110" max="15110" width="12.6640625" customWidth="1"/>
    <col min="15111" max="15111" width="7.6640625" customWidth="1"/>
    <col min="15112" max="15112" width="8.33203125" bestFit="1" customWidth="1"/>
    <col min="15361" max="15361" width="7.6640625" customWidth="1"/>
    <col min="15362" max="15362" width="10" bestFit="1" customWidth="1"/>
    <col min="15363" max="15363" width="10.6640625" bestFit="1" customWidth="1"/>
    <col min="15364" max="15364" width="16" customWidth="1"/>
    <col min="15365" max="15365" width="20.33203125" customWidth="1"/>
    <col min="15366" max="15366" width="12.6640625" customWidth="1"/>
    <col min="15367" max="15367" width="7.6640625" customWidth="1"/>
    <col min="15368" max="15368" width="8.33203125" bestFit="1" customWidth="1"/>
    <col min="15617" max="15617" width="7.6640625" customWidth="1"/>
    <col min="15618" max="15618" width="10" bestFit="1" customWidth="1"/>
    <col min="15619" max="15619" width="10.6640625" bestFit="1" customWidth="1"/>
    <col min="15620" max="15620" width="16" customWidth="1"/>
    <col min="15621" max="15621" width="20.33203125" customWidth="1"/>
    <col min="15622" max="15622" width="12.6640625" customWidth="1"/>
    <col min="15623" max="15623" width="7.6640625" customWidth="1"/>
    <col min="15624" max="15624" width="8.33203125" bestFit="1" customWidth="1"/>
    <col min="15873" max="15873" width="7.6640625" customWidth="1"/>
    <col min="15874" max="15874" width="10" bestFit="1" customWidth="1"/>
    <col min="15875" max="15875" width="10.6640625" bestFit="1" customWidth="1"/>
    <col min="15876" max="15876" width="16" customWidth="1"/>
    <col min="15877" max="15877" width="20.33203125" customWidth="1"/>
    <col min="15878" max="15878" width="12.6640625" customWidth="1"/>
    <col min="15879" max="15879" width="7.6640625" customWidth="1"/>
    <col min="15880" max="15880" width="8.33203125" bestFit="1" customWidth="1"/>
    <col min="16129" max="16129" width="7.6640625" customWidth="1"/>
    <col min="16130" max="16130" width="10" bestFit="1" customWidth="1"/>
    <col min="16131" max="16131" width="10.6640625" bestFit="1" customWidth="1"/>
    <col min="16132" max="16132" width="16" customWidth="1"/>
    <col min="16133" max="16133" width="20.33203125" customWidth="1"/>
    <col min="16134" max="16134" width="12.6640625" customWidth="1"/>
    <col min="16135" max="16135" width="7.6640625" customWidth="1"/>
    <col min="16136" max="16136" width="8.33203125" bestFit="1" customWidth="1"/>
  </cols>
  <sheetData>
    <row r="1" spans="1:16" ht="15">
      <c r="A1" s="45" t="s">
        <v>103</v>
      </c>
      <c r="B1" s="70"/>
      <c r="C1" s="9"/>
      <c r="D1" s="9"/>
      <c r="E1" s="45"/>
      <c r="F1" s="46"/>
      <c r="G1" s="45"/>
      <c r="H1" s="9"/>
      <c r="I1" s="9"/>
      <c r="J1" s="9"/>
      <c r="K1" s="9"/>
    </row>
    <row r="2" spans="1:16" ht="15">
      <c r="A2" s="129" t="s">
        <v>104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</row>
    <row r="3" spans="1:16" ht="15">
      <c r="A3" s="47" t="s">
        <v>105</v>
      </c>
      <c r="B3" s="47"/>
      <c r="C3" s="47"/>
      <c r="D3" s="47"/>
      <c r="E3" s="47"/>
      <c r="F3" s="47"/>
      <c r="G3" s="47"/>
      <c r="H3" s="47"/>
      <c r="I3" s="47"/>
      <c r="J3" s="9"/>
      <c r="K3" s="9"/>
    </row>
    <row r="4" spans="1:16">
      <c r="A4" s="112" t="s">
        <v>106</v>
      </c>
      <c r="B4" s="34"/>
      <c r="C4" s="34"/>
      <c r="D4" s="34"/>
      <c r="E4" s="34"/>
      <c r="F4" s="34"/>
      <c r="G4" s="34"/>
      <c r="H4" s="34"/>
      <c r="I4" s="34"/>
    </row>
    <row r="5" spans="1:16">
      <c r="A5" s="34"/>
      <c r="B5" s="34"/>
      <c r="C5" s="34"/>
      <c r="D5" s="34"/>
      <c r="E5" s="34"/>
      <c r="F5" s="34"/>
      <c r="G5" s="34"/>
      <c r="H5" s="34"/>
      <c r="I5" s="34"/>
    </row>
    <row r="6" spans="1:16" ht="17.399999999999999">
      <c r="A6" s="27" t="s">
        <v>107</v>
      </c>
    </row>
    <row r="7" spans="1:16" ht="17.399999999999999">
      <c r="A7" s="27" t="s">
        <v>108</v>
      </c>
    </row>
    <row r="8" spans="1:16" ht="17.399999999999999">
      <c r="A8" s="15"/>
      <c r="D8" s="30" t="s">
        <v>109</v>
      </c>
      <c r="E8" s="31">
        <v>40826</v>
      </c>
    </row>
    <row r="9" spans="1:16">
      <c r="A9" s="15"/>
    </row>
    <row r="10" spans="1:16" ht="15">
      <c r="A10" s="32" t="s">
        <v>110</v>
      </c>
    </row>
    <row r="11" spans="1:16">
      <c r="J11" s="130" t="s">
        <v>111</v>
      </c>
      <c r="K11" s="130"/>
      <c r="L11" s="130"/>
      <c r="M11" s="130"/>
      <c r="N11" s="130"/>
      <c r="O11" s="130"/>
      <c r="P11" s="130"/>
    </row>
    <row r="12" spans="1:16" ht="15.75" customHeight="1" thickBot="1">
      <c r="A12" s="80" t="s">
        <v>112</v>
      </c>
      <c r="B12" s="81" t="s">
        <v>113</v>
      </c>
      <c r="C12" s="81" t="s">
        <v>114</v>
      </c>
      <c r="D12" s="81" t="s">
        <v>115</v>
      </c>
      <c r="E12" s="81" t="s">
        <v>116</v>
      </c>
      <c r="F12" s="82" t="s">
        <v>117</v>
      </c>
      <c r="G12" s="83" t="s">
        <v>118</v>
      </c>
      <c r="J12" s="48" t="s">
        <v>119</v>
      </c>
      <c r="K12" s="134" t="s">
        <v>120</v>
      </c>
      <c r="L12" s="135"/>
      <c r="M12" s="135"/>
      <c r="N12" s="135"/>
      <c r="O12" s="135"/>
      <c r="P12" s="136"/>
    </row>
    <row r="13" spans="1:16" ht="14.4">
      <c r="A13" s="84">
        <v>3</v>
      </c>
      <c r="B13" s="85" t="s">
        <v>121</v>
      </c>
      <c r="C13" s="86" t="s">
        <v>122</v>
      </c>
      <c r="D13" s="87">
        <v>40772</v>
      </c>
      <c r="E13" s="88" t="s">
        <v>123</v>
      </c>
      <c r="F13" s="89">
        <v>1827</v>
      </c>
      <c r="G13" s="90">
        <f t="shared" ref="G13:G41" si="0">$E$8-D13</f>
        <v>54</v>
      </c>
      <c r="J13" s="48" t="s">
        <v>124</v>
      </c>
      <c r="K13" s="131" t="s">
        <v>125</v>
      </c>
      <c r="L13" s="132"/>
      <c r="M13" s="132"/>
      <c r="N13" s="132"/>
      <c r="O13" s="132"/>
      <c r="P13" s="133"/>
    </row>
    <row r="14" spans="1:16" ht="14.4">
      <c r="A14" s="84">
        <v>26</v>
      </c>
      <c r="B14" s="91" t="s">
        <v>11</v>
      </c>
      <c r="C14" s="92" t="s">
        <v>126</v>
      </c>
      <c r="D14" s="93">
        <v>40771</v>
      </c>
      <c r="E14" s="94" t="s">
        <v>127</v>
      </c>
      <c r="F14" s="95">
        <v>1867</v>
      </c>
      <c r="G14" s="96">
        <f t="shared" si="0"/>
        <v>55</v>
      </c>
    </row>
    <row r="15" spans="1:16" ht="14.4">
      <c r="A15" s="84">
        <v>20</v>
      </c>
      <c r="B15" s="91" t="s">
        <v>128</v>
      </c>
      <c r="C15" s="92" t="s">
        <v>126</v>
      </c>
      <c r="D15" s="93">
        <v>40769</v>
      </c>
      <c r="E15" s="94" t="s">
        <v>129</v>
      </c>
      <c r="F15" s="95">
        <v>1523</v>
      </c>
      <c r="G15" s="96">
        <f t="shared" si="0"/>
        <v>57</v>
      </c>
    </row>
    <row r="16" spans="1:16" ht="14.4">
      <c r="A16" s="84">
        <v>19</v>
      </c>
      <c r="B16" s="91" t="s">
        <v>121</v>
      </c>
      <c r="C16" s="92" t="s">
        <v>130</v>
      </c>
      <c r="D16" s="93">
        <v>40737</v>
      </c>
      <c r="E16" s="94" t="s">
        <v>129</v>
      </c>
      <c r="F16" s="95">
        <v>2586</v>
      </c>
      <c r="G16" s="96">
        <f t="shared" si="0"/>
        <v>89</v>
      </c>
    </row>
    <row r="17" spans="1:7" ht="14.4">
      <c r="A17" s="84">
        <v>29</v>
      </c>
      <c r="B17" s="91" t="s">
        <v>128</v>
      </c>
      <c r="C17" s="92" t="s">
        <v>131</v>
      </c>
      <c r="D17" s="93">
        <v>40729</v>
      </c>
      <c r="E17" s="94" t="s">
        <v>127</v>
      </c>
      <c r="F17" s="95">
        <v>438</v>
      </c>
      <c r="G17" s="96">
        <f t="shared" si="0"/>
        <v>97</v>
      </c>
    </row>
    <row r="18" spans="1:7" ht="14.4">
      <c r="A18" s="84">
        <v>2</v>
      </c>
      <c r="B18" s="91" t="s">
        <v>121</v>
      </c>
      <c r="C18" s="92" t="s">
        <v>126</v>
      </c>
      <c r="D18" s="93">
        <v>40709</v>
      </c>
      <c r="E18" s="94" t="s">
        <v>129</v>
      </c>
      <c r="F18" s="95">
        <v>152</v>
      </c>
      <c r="G18" s="96">
        <f t="shared" si="0"/>
        <v>117</v>
      </c>
    </row>
    <row r="19" spans="1:7" ht="14.4">
      <c r="A19" s="84">
        <v>14</v>
      </c>
      <c r="B19" s="91" t="s">
        <v>11</v>
      </c>
      <c r="C19" s="86" t="s">
        <v>126</v>
      </c>
      <c r="D19" s="93">
        <v>40677</v>
      </c>
      <c r="E19" s="94" t="s">
        <v>132</v>
      </c>
      <c r="F19" s="95">
        <v>482</v>
      </c>
      <c r="G19" s="96">
        <f t="shared" si="0"/>
        <v>149</v>
      </c>
    </row>
    <row r="20" spans="1:7" ht="14.4">
      <c r="A20" s="84">
        <v>10</v>
      </c>
      <c r="B20" s="91" t="s">
        <v>11</v>
      </c>
      <c r="C20" s="92" t="s">
        <v>133</v>
      </c>
      <c r="D20" s="93">
        <v>40675</v>
      </c>
      <c r="E20" s="94" t="s">
        <v>132</v>
      </c>
      <c r="F20" s="95">
        <v>1086</v>
      </c>
      <c r="G20" s="96">
        <f t="shared" si="0"/>
        <v>151</v>
      </c>
    </row>
    <row r="21" spans="1:7" ht="14.4">
      <c r="A21" s="84">
        <v>1</v>
      </c>
      <c r="B21" s="91" t="s">
        <v>128</v>
      </c>
      <c r="C21" s="92" t="s">
        <v>130</v>
      </c>
      <c r="D21" s="93">
        <v>40645</v>
      </c>
      <c r="E21" s="94" t="s">
        <v>129</v>
      </c>
      <c r="F21" s="95">
        <v>845</v>
      </c>
      <c r="G21" s="96">
        <f t="shared" si="0"/>
        <v>181</v>
      </c>
    </row>
    <row r="22" spans="1:7" ht="14.4">
      <c r="A22" s="84">
        <v>25</v>
      </c>
      <c r="B22" s="91" t="s">
        <v>134</v>
      </c>
      <c r="C22" s="92" t="s">
        <v>130</v>
      </c>
      <c r="D22" s="93">
        <v>40612</v>
      </c>
      <c r="E22" s="94" t="s">
        <v>132</v>
      </c>
      <c r="F22" s="95">
        <v>488</v>
      </c>
      <c r="G22" s="96">
        <f t="shared" si="0"/>
        <v>214</v>
      </c>
    </row>
    <row r="23" spans="1:7" ht="14.4">
      <c r="A23" s="84">
        <v>24</v>
      </c>
      <c r="B23" s="91" t="s">
        <v>121</v>
      </c>
      <c r="C23" s="92" t="s">
        <v>135</v>
      </c>
      <c r="D23" s="93">
        <v>40588</v>
      </c>
      <c r="E23" s="94" t="s">
        <v>127</v>
      </c>
      <c r="F23" s="95">
        <v>1754</v>
      </c>
      <c r="G23" s="96">
        <f t="shared" si="0"/>
        <v>238</v>
      </c>
    </row>
    <row r="24" spans="1:7" ht="14.4">
      <c r="A24" s="84">
        <v>27</v>
      </c>
      <c r="B24" s="91" t="s">
        <v>121</v>
      </c>
      <c r="C24" s="92" t="s">
        <v>122</v>
      </c>
      <c r="D24" s="93">
        <v>40588</v>
      </c>
      <c r="E24" s="94" t="s">
        <v>129</v>
      </c>
      <c r="F24" s="95">
        <v>2545</v>
      </c>
      <c r="G24" s="96">
        <f t="shared" si="0"/>
        <v>238</v>
      </c>
    </row>
    <row r="25" spans="1:7" ht="14.4">
      <c r="A25" s="84">
        <v>4</v>
      </c>
      <c r="B25" s="91" t="s">
        <v>134</v>
      </c>
      <c r="C25" s="86" t="s">
        <v>133</v>
      </c>
      <c r="D25" s="93">
        <v>40586</v>
      </c>
      <c r="E25" s="94" t="s">
        <v>132</v>
      </c>
      <c r="F25" s="95">
        <v>25</v>
      </c>
      <c r="G25" s="96">
        <f t="shared" si="0"/>
        <v>240</v>
      </c>
    </row>
    <row r="26" spans="1:7" ht="14.4">
      <c r="A26" s="84">
        <v>23</v>
      </c>
      <c r="B26" s="91" t="s">
        <v>136</v>
      </c>
      <c r="C26" s="92" t="s">
        <v>131</v>
      </c>
      <c r="D26" s="93">
        <v>40584</v>
      </c>
      <c r="E26" s="94" t="s">
        <v>123</v>
      </c>
      <c r="F26" s="95">
        <v>864</v>
      </c>
      <c r="G26" s="96">
        <f t="shared" si="0"/>
        <v>242</v>
      </c>
    </row>
    <row r="27" spans="1:7" ht="14.4">
      <c r="A27" s="84">
        <v>11</v>
      </c>
      <c r="B27" s="91" t="s">
        <v>121</v>
      </c>
      <c r="C27" s="92" t="s">
        <v>131</v>
      </c>
      <c r="D27" s="93">
        <v>40577</v>
      </c>
      <c r="E27" s="94" t="s">
        <v>127</v>
      </c>
      <c r="F27" s="95">
        <v>354</v>
      </c>
      <c r="G27" s="96">
        <f t="shared" si="0"/>
        <v>249</v>
      </c>
    </row>
    <row r="28" spans="1:7" ht="14.4">
      <c r="A28" s="84">
        <v>22</v>
      </c>
      <c r="B28" s="91" t="s">
        <v>11</v>
      </c>
      <c r="C28" s="92" t="s">
        <v>133</v>
      </c>
      <c r="D28" s="93">
        <v>40556</v>
      </c>
      <c r="E28" s="94" t="s">
        <v>132</v>
      </c>
      <c r="F28" s="95">
        <v>1255</v>
      </c>
      <c r="G28" s="96">
        <f t="shared" si="0"/>
        <v>270</v>
      </c>
    </row>
    <row r="29" spans="1:7" ht="14.4">
      <c r="A29" s="84">
        <v>21</v>
      </c>
      <c r="B29" s="91" t="s">
        <v>11</v>
      </c>
      <c r="C29" s="92" t="s">
        <v>122</v>
      </c>
      <c r="D29" s="93">
        <v>40555</v>
      </c>
      <c r="E29" s="94" t="s">
        <v>132</v>
      </c>
      <c r="F29" s="95">
        <v>1286</v>
      </c>
      <c r="G29" s="96">
        <f t="shared" si="0"/>
        <v>271</v>
      </c>
    </row>
    <row r="30" spans="1:7" ht="14.4">
      <c r="A30" s="84">
        <v>28</v>
      </c>
      <c r="B30" s="91" t="s">
        <v>121</v>
      </c>
      <c r="C30" s="92" t="s">
        <v>133</v>
      </c>
      <c r="D30" s="93">
        <v>40555</v>
      </c>
      <c r="E30" s="94" t="s">
        <v>123</v>
      </c>
      <c r="F30" s="95">
        <v>577</v>
      </c>
      <c r="G30" s="96">
        <f t="shared" si="0"/>
        <v>271</v>
      </c>
    </row>
    <row r="31" spans="1:7" ht="14.4">
      <c r="A31" s="84">
        <v>17</v>
      </c>
      <c r="B31" s="91" t="s">
        <v>121</v>
      </c>
      <c r="C31" s="86" t="s">
        <v>131</v>
      </c>
      <c r="D31" s="93">
        <v>40505</v>
      </c>
      <c r="E31" s="94" t="s">
        <v>132</v>
      </c>
      <c r="F31" s="95">
        <v>563</v>
      </c>
      <c r="G31" s="96">
        <f t="shared" si="0"/>
        <v>321</v>
      </c>
    </row>
    <row r="32" spans="1:7" ht="14.4">
      <c r="A32" s="84">
        <v>16</v>
      </c>
      <c r="B32" s="91" t="s">
        <v>121</v>
      </c>
      <c r="C32" s="92" t="s">
        <v>133</v>
      </c>
      <c r="D32" s="93">
        <v>40461</v>
      </c>
      <c r="E32" s="94" t="s">
        <v>129</v>
      </c>
      <c r="F32" s="95">
        <v>155</v>
      </c>
      <c r="G32" s="96">
        <f t="shared" si="0"/>
        <v>365</v>
      </c>
    </row>
    <row r="33" spans="1:7" ht="14.4">
      <c r="A33" s="84">
        <v>15</v>
      </c>
      <c r="B33" s="91" t="s">
        <v>134</v>
      </c>
      <c r="C33" s="92" t="s">
        <v>122</v>
      </c>
      <c r="D33" s="93">
        <v>40422</v>
      </c>
      <c r="E33" s="94" t="s">
        <v>129</v>
      </c>
      <c r="F33" s="95">
        <v>184</v>
      </c>
      <c r="G33" s="96">
        <f t="shared" si="0"/>
        <v>404</v>
      </c>
    </row>
    <row r="34" spans="1:7" ht="14.4">
      <c r="A34" s="84">
        <v>9</v>
      </c>
      <c r="B34" s="91" t="s">
        <v>128</v>
      </c>
      <c r="C34" s="92" t="s">
        <v>122</v>
      </c>
      <c r="D34" s="93">
        <v>40302</v>
      </c>
      <c r="E34" s="94" t="s">
        <v>132</v>
      </c>
      <c r="F34" s="95">
        <v>650</v>
      </c>
      <c r="G34" s="96">
        <f t="shared" si="0"/>
        <v>524</v>
      </c>
    </row>
    <row r="35" spans="1:7" ht="14.4">
      <c r="A35" s="84">
        <v>5</v>
      </c>
      <c r="B35" s="91" t="s">
        <v>11</v>
      </c>
      <c r="C35" s="92" t="s">
        <v>131</v>
      </c>
      <c r="D35" s="93">
        <v>40283</v>
      </c>
      <c r="E35" s="94" t="s">
        <v>129</v>
      </c>
      <c r="F35" s="95">
        <v>688</v>
      </c>
      <c r="G35" s="96">
        <f t="shared" si="0"/>
        <v>543</v>
      </c>
    </row>
    <row r="36" spans="1:7" ht="14.4">
      <c r="A36" s="84">
        <v>7</v>
      </c>
      <c r="B36" s="91" t="s">
        <v>134</v>
      </c>
      <c r="C36" s="92" t="s">
        <v>130</v>
      </c>
      <c r="D36" s="93">
        <v>40240</v>
      </c>
      <c r="E36" s="94" t="s">
        <v>123</v>
      </c>
      <c r="F36" s="95">
        <v>859</v>
      </c>
      <c r="G36" s="96">
        <f t="shared" si="0"/>
        <v>586</v>
      </c>
    </row>
    <row r="37" spans="1:7" ht="14.4">
      <c r="A37" s="84">
        <v>13</v>
      </c>
      <c r="B37" s="91" t="s">
        <v>136</v>
      </c>
      <c r="C37" s="86" t="s">
        <v>130</v>
      </c>
      <c r="D37" s="93">
        <v>40221</v>
      </c>
      <c r="E37" s="94" t="s">
        <v>123</v>
      </c>
      <c r="F37" s="95">
        <v>592</v>
      </c>
      <c r="G37" s="96">
        <f t="shared" si="0"/>
        <v>605</v>
      </c>
    </row>
    <row r="38" spans="1:7" ht="14.4">
      <c r="A38" s="84">
        <v>8</v>
      </c>
      <c r="B38" s="91" t="s">
        <v>121</v>
      </c>
      <c r="C38" s="92" t="s">
        <v>126</v>
      </c>
      <c r="D38" s="93">
        <v>40163</v>
      </c>
      <c r="E38" s="94" t="s">
        <v>132</v>
      </c>
      <c r="F38" s="95">
        <v>355</v>
      </c>
      <c r="G38" s="96">
        <f t="shared" si="0"/>
        <v>663</v>
      </c>
    </row>
    <row r="39" spans="1:7" ht="14.4">
      <c r="A39" s="84">
        <v>12</v>
      </c>
      <c r="B39" s="91" t="s">
        <v>128</v>
      </c>
      <c r="C39" s="92" t="s">
        <v>135</v>
      </c>
      <c r="D39" s="93">
        <v>39886</v>
      </c>
      <c r="E39" s="94" t="s">
        <v>129</v>
      </c>
      <c r="F39" s="95">
        <v>275</v>
      </c>
      <c r="G39" s="96">
        <f t="shared" si="0"/>
        <v>940</v>
      </c>
    </row>
    <row r="40" spans="1:7" ht="14.4">
      <c r="A40" s="84">
        <v>6</v>
      </c>
      <c r="B40" s="91" t="s">
        <v>121</v>
      </c>
      <c r="C40" s="92" t="s">
        <v>135</v>
      </c>
      <c r="D40" s="93">
        <v>39855</v>
      </c>
      <c r="E40" s="94" t="s">
        <v>127</v>
      </c>
      <c r="F40" s="95">
        <v>2850</v>
      </c>
      <c r="G40" s="96">
        <f t="shared" si="0"/>
        <v>971</v>
      </c>
    </row>
    <row r="41" spans="1:7" ht="14.4">
      <c r="A41" s="97">
        <v>18</v>
      </c>
      <c r="B41" s="98" t="s">
        <v>11</v>
      </c>
      <c r="C41" s="99" t="s">
        <v>135</v>
      </c>
      <c r="D41" s="100">
        <v>35967</v>
      </c>
      <c r="E41" s="101" t="s">
        <v>132</v>
      </c>
      <c r="F41" s="102">
        <v>755</v>
      </c>
      <c r="G41" s="103">
        <f t="shared" si="0"/>
        <v>4859</v>
      </c>
    </row>
    <row r="42" spans="1:7">
      <c r="A42" s="63"/>
      <c r="B42" s="64"/>
      <c r="C42" s="65"/>
      <c r="D42" s="65"/>
      <c r="E42" s="66"/>
      <c r="F42" s="67"/>
      <c r="G42" s="66"/>
    </row>
    <row r="43" spans="1:7">
      <c r="A43" s="33"/>
    </row>
    <row r="44" spans="1:7">
      <c r="A44" s="33"/>
    </row>
    <row r="45" spans="1:7">
      <c r="A45" s="33"/>
    </row>
    <row r="46" spans="1:7">
      <c r="A46" s="33"/>
    </row>
    <row r="47" spans="1:7">
      <c r="A47" s="33"/>
    </row>
    <row r="48" spans="1:7">
      <c r="A48" s="33"/>
    </row>
  </sheetData>
  <mergeCells count="4">
    <mergeCell ref="A2:K2"/>
    <mergeCell ref="J11:P11"/>
    <mergeCell ref="K13:P13"/>
    <mergeCell ref="K12:P12"/>
  </mergeCells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ferenceId xmlns="0ee88377-d780-48d0-adac-d73b69a30069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77E7F4F1FB049409E16DD0FB72BE0C7" ma:contentTypeVersion="11" ma:contentTypeDescription="Kreiraj novi dokument." ma:contentTypeScope="" ma:versionID="87d58892315db1cabebc797676407941">
  <xsd:schema xmlns:xsd="http://www.w3.org/2001/XMLSchema" xmlns:xs="http://www.w3.org/2001/XMLSchema" xmlns:p="http://schemas.microsoft.com/office/2006/metadata/properties" xmlns:ns2="0ee88377-d780-48d0-adac-d73b69a30069" targetNamespace="http://schemas.microsoft.com/office/2006/metadata/properties" ma:root="true" ma:fieldsID="c65b6023994f7a896c53a2851371dbd9" ns2:_="">
    <xsd:import namespace="0ee88377-d780-48d0-adac-d73b69a30069"/>
    <xsd:element name="properties">
      <xsd:complexType>
        <xsd:sequence>
          <xsd:element name="documentManagement">
            <xsd:complexType>
              <xsd:all>
                <xsd:element ref="ns2:ReferenceId" minOccurs="0"/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e88377-d780-48d0-adac-d73b69a30069" elementFormDefault="qualified">
    <xsd:import namespace="http://schemas.microsoft.com/office/2006/documentManagement/types"/>
    <xsd:import namespace="http://schemas.microsoft.com/office/infopath/2007/PartnerControls"/>
    <xsd:element name="ReferenceId" ma:index="8" nillable="true" ma:displayName="ReferenceId" ma:indexed="true" ma:internalName="ReferenceId">
      <xsd:simpleType>
        <xsd:restriction base="dms:Text"/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 sadržaja"/>
        <xsd:element ref="dc:title" minOccurs="0" maxOccurs="1" ma:index="4" ma:displayName="Naslov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3BE3D79-E612-4551-AB66-D0F46A1628D1}">
  <ds:schemaRefs>
    <ds:schemaRef ds:uri="http://schemas.microsoft.com/office/2006/metadata/properties"/>
    <ds:schemaRef ds:uri="http://schemas.microsoft.com/office/infopath/2007/PartnerControls"/>
    <ds:schemaRef ds:uri="0ee88377-d780-48d0-adac-d73b69a30069"/>
  </ds:schemaRefs>
</ds:datastoreItem>
</file>

<file path=customXml/itemProps2.xml><?xml version="1.0" encoding="utf-8"?>
<ds:datastoreItem xmlns:ds="http://schemas.openxmlformats.org/officeDocument/2006/customXml" ds:itemID="{0B25042F-F023-46EE-808D-2E945556488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ee88377-d780-48d0-adac-d73b69a3006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F55126E-13B5-47B3-AF68-8FE54FCA458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Charts</vt:lpstr>
      </vt:variant>
      <vt:variant>
        <vt:i4>5</vt:i4>
      </vt:variant>
    </vt:vector>
  </HeadingPairs>
  <TitlesOfParts>
    <vt:vector size="8" baseType="lpstr">
      <vt:lpstr>ZADACI Grafikoni</vt:lpstr>
      <vt:lpstr>turisticka agencija</vt:lpstr>
      <vt:lpstr>tabela</vt:lpstr>
      <vt:lpstr>ZADATAK 1 (4.)</vt:lpstr>
      <vt:lpstr>ZADATAK 1 (3.)</vt:lpstr>
      <vt:lpstr>USPJEH UCENIKA </vt:lpstr>
      <vt:lpstr>Uspjeh ucenika skole</vt:lpstr>
      <vt:lpstr>KLIMA DIJAGRAMA PO VALTERU</vt:lpstr>
    </vt:vector>
  </TitlesOfParts>
  <Manager/>
  <Company>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z</dc:creator>
  <cp:keywords/>
  <dc:description/>
  <cp:lastModifiedBy>HP book</cp:lastModifiedBy>
  <cp:revision/>
  <dcterms:created xsi:type="dcterms:W3CDTF">2005-05-08T21:45:26Z</dcterms:created>
  <dcterms:modified xsi:type="dcterms:W3CDTF">2021-04-28T09:37:35Z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0x010100277E7F4F1FB049409E16DD0FB72BE0C7</vt:lpwstr>
  </property>
  <property fmtid="{D5CDD505-2E9C-101B-9397-08002B2CF9AE}" pid="3" name="Order">
    <vt:r8>3800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ExtendedDescription">
    <vt:lpwstr/>
  </property>
  <property fmtid="{D5CDD505-2E9C-101B-9397-08002B2CF9AE}" pid="7" name="_SourceUrl">
    <vt:lpwstr/>
  </property>
  <property fmtid="{D5CDD505-2E9C-101B-9397-08002B2CF9AE}" pid="8" name="_SharedFileIndex">
    <vt:lpwstr/>
  </property>
  <property fmtid="{D5CDD505-2E9C-101B-9397-08002B2CF9AE}" pid="9" name="ComplianceAssetId">
    <vt:lpwstr/>
  </property>
  <property fmtid="{D5CDD505-2E9C-101B-9397-08002B2CF9AE}" pid="10" name="TemplateUrl">
    <vt:lpwstr/>
  </property>
</Properties>
</file>